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https://kaingaora-my.sharepoint.com/personal/monique_lepine_kaingaora_govt_nz/Documents/Desktop/"/>
    </mc:Choice>
  </mc:AlternateContent>
  <xr:revisionPtr revIDLastSave="0" documentId="8_{93E788AA-28A7-41ED-868F-BE10B640CAD5}" xr6:coauthVersionLast="47" xr6:coauthVersionMax="47" xr10:uidLastSave="{00000000-0000-0000-0000-000000000000}"/>
  <bookViews>
    <workbookView xWindow="-110" yWindow="-110" windowWidth="22780" windowHeight="14660" tabRatio="448" firstSheet="2" activeTab="2" xr2:uid="{00000000-000D-0000-FFFF-FFFF00000000}"/>
  </bookViews>
  <sheets>
    <sheet name="Summary and sign-off" sheetId="13" r:id="rId1"/>
    <sheet name="All other expenses" sheetId="3" r:id="rId2"/>
    <sheet name="Travel" sheetId="1" r:id="rId3"/>
    <sheet name="Gifts and benefits" sheetId="4" r:id="rId4"/>
    <sheet name="Guidance for agencies" sheetId="5" r:id="rId5"/>
    <sheet name="Hospitality" sheetId="2" r:id="rId6"/>
    <sheet name="Sheet1" sheetId="14" state="hidden" r:id="rId7"/>
  </sheets>
  <definedNames>
    <definedName name="_xlnm._FilterDatabase" localSheetId="2" hidden="1">Travel!$A$22:$E$137</definedName>
    <definedName name="_xlnm.Print_Area" localSheetId="1">'All other expenses'!$A$1:$E$26</definedName>
    <definedName name="_xlnm.Print_Area" localSheetId="3">'Gifts and benefits'!$A$1:$F$56</definedName>
    <definedName name="_xlnm.Print_Area" localSheetId="4">'Guidance for agencies'!$A$1:$A$58</definedName>
    <definedName name="_xlnm.Print_Area" localSheetId="5">Hospitality!$A$1:$E$26</definedName>
    <definedName name="_xlnm.Print_Area" localSheetId="0">'Summary and sign-off'!$A$1:$F$23</definedName>
    <definedName name="_xlnm.Print_Area" localSheetId="2">Travel!$A$1:$E$217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2" l="1"/>
  <c r="C47" i="4"/>
  <c r="F13" i="13" s="1"/>
  <c r="C46" i="4"/>
  <c r="F12" i="13" s="1"/>
  <c r="D45" i="4"/>
  <c r="B5" i="4"/>
  <c r="B4" i="4"/>
  <c r="B3" i="4"/>
  <c r="B2" i="4"/>
  <c r="B206" i="1"/>
  <c r="B17" i="13" s="1"/>
  <c r="C189" i="1"/>
  <c r="B189" i="1"/>
  <c r="B57" i="13" s="1"/>
  <c r="C20" i="1"/>
  <c r="B20" i="1"/>
  <c r="B15" i="13" s="1"/>
  <c r="B5" i="1"/>
  <c r="B4" i="1"/>
  <c r="B3" i="1"/>
  <c r="B2" i="1"/>
  <c r="D20" i="3"/>
  <c r="C20" i="3"/>
  <c r="B20" i="3"/>
  <c r="B5" i="3"/>
  <c r="B4" i="3"/>
  <c r="B3" i="3"/>
  <c r="B2" i="3"/>
  <c r="E60" i="13"/>
  <c r="C60" i="13"/>
  <c r="B60" i="13"/>
  <c r="F59" i="13"/>
  <c r="D59" i="13"/>
  <c r="B59" i="13"/>
  <c r="F58" i="13"/>
  <c r="D58" i="13"/>
  <c r="B58" i="13"/>
  <c r="D56" i="13"/>
  <c r="B56" i="13"/>
  <c r="D55" i="13"/>
  <c r="B55" i="13"/>
  <c r="B13" i="13"/>
  <c r="B12" i="13"/>
  <c r="C11" i="13"/>
  <c r="B6" i="13"/>
  <c r="D19" i="2"/>
  <c r="C19" i="2"/>
  <c r="B19" i="2"/>
  <c r="B5" i="2"/>
  <c r="B4" i="2"/>
  <c r="B3" i="2"/>
  <c r="C45" i="4" l="1"/>
  <c r="F11" i="13" s="1"/>
  <c r="B16" i="13"/>
  <c r="B11" i="13" s="1"/>
  <c r="F55" i="13"/>
  <c r="D20" i="1" s="1"/>
  <c r="F56" i="13"/>
  <c r="D189" i="1" s="1"/>
  <c r="D57" i="13" s="1"/>
  <c r="F57" i="13" s="1"/>
  <c r="D206" i="1" s="1"/>
  <c r="C17" i="13"/>
  <c r="C16" i="13"/>
  <c r="C15" i="13"/>
  <c r="F60" i="13"/>
  <c r="E45" i="4" s="1"/>
  <c r="B208" i="1"/>
  <c r="C20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rFont val="Tahoma"/>
            <family val="2"/>
          </rPr>
          <t xml:space="preserve">
Insert additional rows as needed:
- 'right click' on a row number (left of screen)
- select 'Insert' (this will insert a row above it)
</t>
        </r>
      </text>
    </comment>
    <comment ref="A23" authorId="0" shapeId="0" xr:uid="{FAA8982A-F731-414D-8CF6-E78C9D104DBB}">
      <text>
        <r>
          <rPr>
            <sz val="9"/>
            <rFont val="Tahoma"/>
            <family val="2"/>
          </rPr>
          <t xml:space="preserve">
Insert additional rows as needed:
- 'right click' on a row number (left of screen)
- select 'Insert' (this will insert a row above it)
</t>
        </r>
      </text>
    </comment>
    <comment ref="A192" authorId="0" shapeId="0" xr:uid="{00000000-0006-0000-0200-000003000000}">
      <text>
        <r>
          <rPr>
            <sz val="9"/>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rFont val="Tahoma"/>
            <family val="2"/>
          </rPr>
          <t xml:space="preserve">
Update link once finalised for new workbook</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<sst xmlns="http://schemas.openxmlformats.org/spreadsheetml/2006/main" count="880" uniqueCount="328">
  <si>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</si>
  <si>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</si>
  <si>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</si>
  <si>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</si>
  <si>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</si>
  <si>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</si>
  <si>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</si>
  <si>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</si>
  <si>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</si>
  <si>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</si>
  <si>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</si>
  <si>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</si>
  <si>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</si>
  <si>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</si>
  <si>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</si>
  <si>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</si>
  <si>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</si>
  <si>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</si>
  <si>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</si>
  <si>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</si>
  <si>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</si>
  <si>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</si>
  <si>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</si>
  <si>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</si>
  <si>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</si>
  <si>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</si>
  <si>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</si>
  <si>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</si>
  <si>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</si>
  <si>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</si>
  <si>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</si>
  <si>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</si>
  <si>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</si>
  <si>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</si>
  <si>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</si>
  <si>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</si>
  <si>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</si>
  <si>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</si>
  <si>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</si>
  <si>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</si>
  <si>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</si>
  <si>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</si>
  <si>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</si>
  <si>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</si>
  <si>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</si>
  <si>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</si>
  <si>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</si>
  <si>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</si>
  <si>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</si>
  <si>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</si>
  <si>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</si>
  <si>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Public Service Secretary or Chief Executive Expense Disclosure</t>
  </si>
  <si>
    <t xml:space="preserve">Organisation Name </t>
  </si>
  <si>
    <t>Public Service Secretary or Chief Executive</t>
  </si>
  <si>
    <t>Disclosure period start</t>
  </si>
  <si>
    <t>Disclosure period end</t>
  </si>
  <si>
    <t>GST on costs</t>
  </si>
  <si>
    <t>Figures include GST (where applicable)</t>
  </si>
  <si>
    <t>Agency totals check</t>
  </si>
  <si>
    <t>Data and totals on this worksheet checked and confirmed</t>
  </si>
  <si>
    <t>Hospitality Offered to Third Parties*</t>
  </si>
  <si>
    <t>All hospitality expenses provided by the Public Service secretary or chief executive in the context of their job to anyone external to the Public Service or statutory Crown entities.</t>
  </si>
  <si>
    <t>Date(s)**</t>
  </si>
  <si>
    <t>Cost in NZ$</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</si>
  <si>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</si>
  <si>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</si>
  <si>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Location(s)</t>
  </si>
  <si>
    <t xml:space="preserve">Total hospitality expenses </t>
  </si>
  <si>
    <t xml:space="preserve">Notes </t>
  </si>
  <si>
    <t>* Third parties include people and organisations external to the public service or statutory Crown entities.</t>
  </si>
  <si>
    <t>** Any non-standard date format or date outside 1 July - 30 June will raise an alert. Check entry and select 'Yes' to accept/continue.</t>
  </si>
  <si>
    <t>Insert additional rows as needed: right click on a row number (left of screen) and select Insert - this will insert a row above selected row.</t>
  </si>
  <si>
    <t>Total cost will appear automatically once you put information in rows above.</t>
  </si>
  <si>
    <t>Mark clearly if there is no information to disclose - provide a note to this effect in the 'Date' column (column A).</t>
  </si>
  <si>
    <t>Secretary or Chief Executive Expenses, Gifts and Benefits Disclosure - summary &amp; sign-off*</t>
  </si>
  <si>
    <t>Organisation Name*</t>
  </si>
  <si>
    <t>Kāinga Ora - Homes and Communities</t>
  </si>
  <si>
    <t>Secretary or Chief Executive**</t>
  </si>
  <si>
    <t xml:space="preserve">Andrew McKenzie (until 1 November 2024) and Matt Crockett </t>
  </si>
  <si>
    <t>Disclosure period start***</t>
  </si>
  <si>
    <t>Disclosure period end***</t>
  </si>
  <si>
    <t>Secretary or Chief Executive approval****</t>
  </si>
  <si>
    <t>This disclosure has been approved by the Departmental Secretary or Chief Executive</t>
  </si>
  <si>
    <t>Other sign-off****</t>
  </si>
  <si>
    <t>Board Chair</t>
  </si>
  <si>
    <t>This summary page updates automatically from the 'Travel', 'Hospitality', 'All other expenses', and 'Gifts and benefits' tabs.
Throughout this workbook, input cells are shaded light green.</t>
  </si>
  <si>
    <t>Summary of expenses</t>
  </si>
  <si>
    <t>GST inc / exc</t>
  </si>
  <si>
    <t>Count</t>
  </si>
  <si>
    <t>Travel expenses</t>
  </si>
  <si>
    <t>Number offered</t>
  </si>
  <si>
    <t>Number accepted</t>
  </si>
  <si>
    <t>Other expenses</t>
  </si>
  <si>
    <t>Number declined</t>
  </si>
  <si>
    <t>International Travel</t>
  </si>
  <si>
    <t>Domestic Travel</t>
  </si>
  <si>
    <t>Local Travel</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</si>
  <si>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</si>
  <si>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</si>
  <si>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</si>
  <si>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</si>
  <si>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</si>
  <si>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Figures exclude GST</t>
  </si>
  <si>
    <t>Data and totals on this worksheet have NOT YET BEEN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</si>
  <si>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</si>
  <si>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</si>
  <si>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</si>
  <si>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</si>
  <si>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</si>
  <si>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not yet been approved by the Departmental Secretary or Chief Executive</t>
  </si>
  <si>
    <t>Type here who else has approved this disclosure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</si>
  <si>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</si>
  <si>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</si>
  <si>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</si>
  <si>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</si>
  <si>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</si>
  <si>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</si>
  <si>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</si>
  <si>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</si>
  <si>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</si>
  <si>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</si>
  <si>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</si>
  <si>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</si>
  <si>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</si>
  <si>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</si>
  <si>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</si>
  <si>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</si>
  <si>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</si>
  <si>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</si>
  <si>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</si>
  <si>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</si>
  <si>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</si>
  <si>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</si>
  <si>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t>Date(s)*</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</si>
  <si>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</si>
  <si>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</si>
  <si>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</si>
  <si>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</si>
  <si>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 Any non-standard date format or date outside 1 July - 30 June will raise an alert. Check entry and select 'Yes' to accept/continue.</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</si>
  <si>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</si>
  <si>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</si>
  <si>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</si>
  <si>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</si>
  <si>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</si>
  <si>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</si>
  <si>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Melbourne business - to airport</t>
  </si>
  <si>
    <t>Taxi</t>
  </si>
  <si>
    <t>Melbourne</t>
  </si>
  <si>
    <t>Melbourne business - from airport to hotel</t>
  </si>
  <si>
    <t>Melbourne business</t>
  </si>
  <si>
    <t>Meal</t>
  </si>
  <si>
    <t>Meals/water</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</si>
  <si>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</si>
  <si>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</si>
  <si>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</si>
  <si>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Airfare</t>
  </si>
  <si>
    <t>Nelson</t>
  </si>
  <si>
    <t xml:space="preserve">Nelson Airport to Central Nelson </t>
  </si>
  <si>
    <t>Christchurch business</t>
  </si>
  <si>
    <t>Christchurch</t>
  </si>
  <si>
    <t>Christchurch Airport - Central Christchurch</t>
  </si>
  <si>
    <t>Hotel</t>
  </si>
  <si>
    <t>South-West Christchurch to Central Christchurch</t>
  </si>
  <si>
    <t xml:space="preserve">Central Christchurch - Christchurch Airport </t>
  </si>
  <si>
    <t>Dunedin business</t>
  </si>
  <si>
    <t>Dunedin</t>
  </si>
  <si>
    <t>Dunedin Airport - Central Dunedin</t>
  </si>
  <si>
    <t>Christchurch/Dunedin business</t>
  </si>
  <si>
    <t>Airport parking - 3 days</t>
  </si>
  <si>
    <t>North Island roadshows</t>
  </si>
  <si>
    <t>Car hire - 4 days</t>
  </si>
  <si>
    <t>Wellington/North Island</t>
  </si>
  <si>
    <t>Parking</t>
  </si>
  <si>
    <t>Tauranga</t>
  </si>
  <si>
    <t>Napier</t>
  </si>
  <si>
    <t>Rental car fuel</t>
  </si>
  <si>
    <t>Car hire</t>
  </si>
  <si>
    <t>North Island</t>
  </si>
  <si>
    <t>Wellington</t>
  </si>
  <si>
    <t>Airport parking - 4 days</t>
  </si>
  <si>
    <t>P Card Account Fee</t>
  </si>
  <si>
    <t>Card fees</t>
  </si>
  <si>
    <t>Wellington business</t>
  </si>
  <si>
    <t>Wellington business - airport to office</t>
  </si>
  <si>
    <t>Wellington business - office to home/accom</t>
  </si>
  <si>
    <t>Wellington business - home to airport</t>
  </si>
  <si>
    <t>Wellington business - roadshows</t>
  </si>
  <si>
    <t>Airport parking - 1 day</t>
  </si>
  <si>
    <t>Whangarei business</t>
  </si>
  <si>
    <t>Mileage</t>
  </si>
  <si>
    <t>Whangarei</t>
  </si>
  <si>
    <t>Wellington business - city to accom</t>
  </si>
  <si>
    <t>Wellington business - accom to office</t>
  </si>
  <si>
    <t>Wellington business -  office to airport</t>
  </si>
  <si>
    <t>Airport parking - 2 days</t>
  </si>
  <si>
    <t>Wellington business - airport to home</t>
  </si>
  <si>
    <t>Wellington business - office to meeting venue</t>
  </si>
  <si>
    <t>Wellington business - accom to airport</t>
  </si>
  <si>
    <t>Wellington business - airport to accom</t>
  </si>
  <si>
    <t>Wellington business - office to airport</t>
  </si>
  <si>
    <t xml:space="preserve">Airfare </t>
  </si>
  <si>
    <t>Rotorua business - regional roadshows</t>
  </si>
  <si>
    <t>Rotorua</t>
  </si>
  <si>
    <t>Regional visit</t>
  </si>
  <si>
    <t>Milage</t>
  </si>
  <si>
    <t>Wellington business - regional visit</t>
  </si>
  <si>
    <t>Beverage</t>
  </si>
  <si>
    <t>New Plymouth</t>
  </si>
  <si>
    <t>New Plymouth business</t>
  </si>
  <si>
    <t>Nelson business</t>
  </si>
  <si>
    <t>Nelson business - airport to accom</t>
  </si>
  <si>
    <t>Dunedin business - roadshows</t>
  </si>
  <si>
    <t>Wellington business - The Terrace to airport</t>
  </si>
  <si>
    <t>Christchurch business - airport to office</t>
  </si>
  <si>
    <t>Christchurch/Wellington business</t>
  </si>
  <si>
    <t>Christchurch/Wellington</t>
  </si>
  <si>
    <t>Maori Housing CE Event</t>
  </si>
  <si>
    <t>Meal with 3 ELT Members</t>
  </si>
  <si>
    <t xml:space="preserve">Wellington </t>
  </si>
  <si>
    <t>Ministerial meeting</t>
  </si>
  <si>
    <t>Orbit Travel Fees</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</si>
  <si>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</si>
  <si>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</si>
  <si>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</si>
  <si>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</si>
  <si>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Auckland business</t>
  </si>
  <si>
    <t>Auckland</t>
  </si>
  <si>
    <t>Building Nations Awards Dinner</t>
  </si>
  <si>
    <t>KPMG Client Experience Review meeting</t>
  </si>
  <si>
    <t>Auckland business - office to meeting venue</t>
  </si>
  <si>
    <t>Residential Development Summit</t>
  </si>
  <si>
    <t>Subtotal - local travel</t>
  </si>
  <si>
    <t>Total travel expenses</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</si>
  <si>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</si>
  <si>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</si>
  <si>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</si>
  <si>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</si>
  <si>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</si>
  <si>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</si>
  <si>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</si>
  <si>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</si>
  <si>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</si>
  <si>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</si>
  <si>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</si>
  <si>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</si>
  <si>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</si>
  <si>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</si>
  <si>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 </t>
  </si>
  <si>
    <t>ANDREW McKENZIE</t>
  </si>
  <si>
    <t>Farewell gathering for Ross Copland</t>
  </si>
  <si>
    <t xml:space="preserve">NZ Infrastructure Commission </t>
  </si>
  <si>
    <t>18/07/2024</t>
  </si>
  <si>
    <t>Collaborating on a National Carbon Data Repository</t>
  </si>
  <si>
    <t xml:space="preserve">Te Kāhui Whaihanga NZ Institute of Architects </t>
  </si>
  <si>
    <t>21 &amp; 22 July 2024</t>
  </si>
  <si>
    <t xml:space="preserve">NZ-QLD Rapid Mass Transit Summit </t>
  </si>
  <si>
    <t xml:space="preserve">Meta Moto Pty Ltd </t>
  </si>
  <si>
    <t>Luncheon at Sky City Precinct - Diligent One Platform World Tour</t>
  </si>
  <si>
    <t>Diligent Marketing</t>
  </si>
  <si>
    <t>15/08/2024</t>
  </si>
  <si>
    <t>MinterEllisonRuddWatts annual infrastructure dinner</t>
  </si>
  <si>
    <t>MinterEllisonRuddWatts</t>
  </si>
  <si>
    <t>22/08/2024</t>
  </si>
  <si>
    <t>Announcement of the 2024 Harkness Fellowship recipient</t>
  </si>
  <si>
    <t>Harkness Fellowships Trust</t>
  </si>
  <si>
    <t>27/08/2024</t>
  </si>
  <si>
    <t>Trade on Toast: Learn from Industry Leaders</t>
  </si>
  <si>
    <t xml:space="preserve">Auckland Business Chamber </t>
  </si>
  <si>
    <t>23/08/2024</t>
  </si>
  <si>
    <t>LGNZ SuperLocal 2024 Awards Dinner</t>
  </si>
  <si>
    <t xml:space="preserve">LGNZ </t>
  </si>
  <si>
    <t>PSLT Leaving Drinks for Caralee McLeish</t>
  </si>
  <si>
    <t xml:space="preserve">Te Tumu Whatahaere </t>
  </si>
  <si>
    <t>19/09/2024</t>
  </si>
  <si>
    <t>Evening of Celebration</t>
  </si>
  <si>
    <t>Events at Westpac</t>
  </si>
  <si>
    <t>25/09/2024</t>
  </si>
  <si>
    <t>World of WearableArt 2024</t>
  </si>
  <si>
    <t xml:space="preserve">KPMG </t>
  </si>
  <si>
    <t>28/08/2024</t>
  </si>
  <si>
    <t>Building Nations Gala Dinner</t>
  </si>
  <si>
    <t>Infrastructure NZ</t>
  </si>
  <si>
    <t>2-4 September 2024</t>
  </si>
  <si>
    <t>Building 4.0 CRC Annual Conference - Melbourne - Guest speaker</t>
  </si>
  <si>
    <t>MATT CROCKETT</t>
  </si>
  <si>
    <t>MATES 5 Year Anniversary</t>
  </si>
  <si>
    <t>19/11/2024</t>
  </si>
  <si>
    <t>Air New Zealand Parliamentary Reception Invite</t>
  </si>
  <si>
    <t>Air New Zealand Events</t>
  </si>
  <si>
    <t>Kerridge &amp; Partners Pre-Christmas Event 2024</t>
  </si>
  <si>
    <t>Kerridge &amp; Partners</t>
  </si>
  <si>
    <t>27/11/2024</t>
  </si>
  <si>
    <t>WSP event with Hon Simeon Brown</t>
  </si>
  <si>
    <t xml:space="preserve">WSP </t>
  </si>
  <si>
    <t>Coalition to End Women's Homlessness (CEWH)</t>
  </si>
  <si>
    <t>CEWH</t>
  </si>
  <si>
    <t>CEO Event invitation with Ben Farrell MBE</t>
  </si>
  <si>
    <t xml:space="preserve">State of Flux </t>
  </si>
  <si>
    <t>Property Council Advisory Group meeting with New Zealand Caucus</t>
  </si>
  <si>
    <t>Property Council NZ</t>
  </si>
  <si>
    <t>BRANZ Building with Science 2025-2035 - Invitation to briefing</t>
  </si>
  <si>
    <t xml:space="preserve">BRANZ </t>
  </si>
  <si>
    <t>Government Women's Network 10-Year Anniversary Celebration</t>
  </si>
  <si>
    <t>Government Women's Network</t>
  </si>
  <si>
    <t>Tonkin + Taylor x Inogen Client Event</t>
  </si>
  <si>
    <t xml:space="preserve">Tonkin + Taylor </t>
  </si>
  <si>
    <t>Pre-Budget Lunch with Rt Hon Christopher Luxon</t>
  </si>
  <si>
    <t>Aurecon Group</t>
  </si>
  <si>
    <t>Invitation to dinner with David Seymour</t>
  </si>
  <si>
    <t>Shanahan Partners (Richard Llewellyn)</t>
  </si>
  <si>
    <t>Jason Paris, CEO, One NZ event</t>
  </si>
  <si>
    <t>Trans-Tasman Business Circle</t>
  </si>
  <si>
    <t>13/06/2025</t>
  </si>
  <si>
    <t>Constructive Post-Budget Breakfast</t>
  </si>
  <si>
    <t>Master Builders</t>
  </si>
  <si>
    <t>17/06/2025</t>
  </si>
  <si>
    <t>How to Lead AI Rather Than Letting It Lead You</t>
  </si>
  <si>
    <t>Kerridge&amp;Partners</t>
  </si>
  <si>
    <t>27/06/2025</t>
  </si>
  <si>
    <t>ArchEngBuild 2025 Prizegiving invite</t>
  </si>
  <si>
    <t>ArchEngBuild </t>
  </si>
  <si>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</si>
  <si>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</si>
  <si>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</si>
  <si>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</si>
  <si>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</si>
  <si>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</si>
  <si>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Gisborne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</si>
</sst>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00_);[Red]\(&quot;$&quot;#,##0.00\)"/>
    <numFmt numFmtId="165" formatCode="_(&quot;$&quot;* #,##0.00_);_(&quot;$&quot;* \(#,##0.00\);_(&quot;$&quot;* &quot;-&quot;??_);_(@_)"/>
    <numFmt numFmtId="166" formatCode="&quot;$&quot;#,##0.00"/>
    <numFmt numFmtId="167" formatCode="[$-1409]d\ mmmm\ yyyy;@"/>
    <numFmt numFmtId="168" formatCode="yy/mm/dd;@"/>
    <numFmt numFmtId="169" formatCode="d/mm/yyyy;@"/>
  </numFmts>
  <fonts count="46"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name val="Tahoma"/>
      <family val="2"/>
    </font>
    <font>
      <b/>
      <sz val="10"/>
      <color theme="1" tint="0.49995422223578601"/>
      <name val="Arial"/>
      <family val="2"/>
    </font>
    <font>
      <sz val="10"/>
      <color theme="1" tint="0.49995422223578601"/>
      <name val="Arial"/>
      <family val="2"/>
    </font>
    <font>
      <b/>
      <sz val="11"/>
      <color theme="1"/>
      <name val="Arial"/>
      <family val="2"/>
    </font>
    <font>
      <b/>
      <sz val="10"/>
      <color rgb="FFFFC000"/>
      <name val="Arial"/>
      <family val="2"/>
    </font>
    <font>
      <sz val="12"/>
      <color theme="0" tint="-0.49995422223578601"/>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
      <b/>
      <sz val="10"/>
      <color theme="1"/>
      <name val="Calibri"/>
      <family val="2"/>
      <scheme val="minor"/>
    </font>
    <font>
      <sz val="10"/>
      <color rgb="FF000000"/>
      <name val="Arial"/>
      <family val="2"/>
    </font>
    <font>
      <b/>
      <sz val="10"/>
      <name val="Calibri"/>
      <family val="2"/>
      <scheme val="minor"/>
    </font>
    <font>
      <b/>
      <sz val="10"/>
      <color rgb="FFFF0000"/>
      <name val="Calibri"/>
      <family val="2"/>
    </font>
    <font>
      <sz val="10"/>
      <color rgb="FF000000"/>
      <name val="Calibri"/>
      <family val="2"/>
    </font>
    <font>
      <sz val="10"/>
      <color theme="1"/>
      <name val="Calibri"/>
      <family val="2"/>
      <scheme val="minor"/>
    </font>
    <font>
      <sz val="10"/>
      <color theme="1"/>
      <name val="Arial"/>
      <family val="2"/>
    </font>
  </fonts>
  <fills count="15">
    <fill>
      <patternFill patternType="none"/>
    </fill>
    <fill>
      <patternFill patternType="gray125"/>
    </fill>
    <fill>
      <patternFill patternType="solid">
        <fgColor theme="3" tint="-0.24994659260841701"/>
        <bgColor indexed="64"/>
      </patternFill>
    </fill>
    <fill>
      <patternFill patternType="solid">
        <fgColor theme="9" tint="0.79995117038483843"/>
        <bgColor indexed="64"/>
      </patternFill>
    </fill>
    <fill>
      <patternFill patternType="solid">
        <fgColor theme="9" tint="0.59996337778862885"/>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theme="8" tint="0.39997558519241921"/>
        <bgColor indexed="64"/>
      </patternFill>
    </fill>
    <fill>
      <patternFill patternType="solid">
        <fgColor theme="8" tint="-0.2499465926084170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
      <patternFill patternType="solid">
        <fgColor theme="8" tint="0.79995117038483843"/>
        <bgColor indexed="64"/>
      </patternFill>
    </fill>
    <fill>
      <patternFill patternType="solid">
        <fgColor rgb="FFFFFF00"/>
        <bgColor indexed="64"/>
      </patternFill>
    </fill>
    <fill>
      <patternFill patternType="solid">
        <fgColor rgb="FFDAEEF3"/>
        <bgColor indexed="64"/>
      </patternFill>
    </fill>
  </fills>
  <borders count="10">
    <border>
      <left/>
      <right/>
      <top/>
      <bottom/>
      <diagonal/>
    </border>
    <border>
      <left/>
      <right style="thin">
        <color theme="0" tint="-0.24991607409894101"/>
      </right>
      <top style="thin">
        <color theme="0" tint="-0.24991607409894101"/>
      </top>
      <bottom style="thin">
        <color theme="0" tint="-0.24991607409894101"/>
      </bottom>
      <diagonal/>
    </border>
    <border>
      <left style="thin">
        <color theme="0" tint="-0.24991607409894101"/>
      </left>
      <right/>
      <top style="thin">
        <color theme="0" tint="-0.24991607409894101"/>
      </top>
      <bottom style="thin">
        <color theme="0" tint="-0.24991607409894101"/>
      </bottom>
      <diagonal/>
    </border>
    <border>
      <left style="thin">
        <color theme="0" tint="-0.24991607409894101"/>
      </left>
      <right style="thin">
        <color theme="0" tint="-0.24991607409894101"/>
      </right>
      <top style="thin">
        <color theme="0" tint="-0.24991607409894101"/>
      </top>
      <bottom style="thin">
        <color theme="0" tint="-0.24991607409894101"/>
      </bottom>
      <diagonal/>
    </border>
    <border>
      <left style="thin">
        <color auto="1"/>
      </left>
      <right style="thin">
        <color auto="1"/>
      </right>
      <top style="thin">
        <color auto="1"/>
      </top>
      <bottom style="thin">
        <color auto="1"/>
      </bottom>
      <diagonal/>
    </border>
    <border>
      <left style="thick">
        <color rgb="FF0070C0"/>
      </left>
      <right/>
      <top/>
      <bottom style="thin">
        <color rgb="FF0070C0"/>
      </bottom>
      <diagonal/>
    </border>
    <border>
      <left/>
      <right/>
      <top style="thin">
        <color theme="0" tint="-0.24991607409894101"/>
      </top>
      <bottom style="thin">
        <color theme="0" tint="-0.24991607409894101"/>
      </bottom>
      <diagonal/>
    </border>
    <border>
      <left/>
      <right/>
      <top style="thin">
        <color theme="0" tint="-0.24991607409894101"/>
      </top>
      <bottom/>
      <diagonal/>
    </border>
    <border>
      <left/>
      <right/>
      <top/>
      <bottom style="thin">
        <color theme="0" tint="-0.24991607409894101"/>
      </bottom>
      <diagonal/>
    </border>
    <border>
      <left style="thin">
        <color auto="1"/>
      </left>
      <right/>
      <top/>
      <bottom/>
      <diagonal/>
    </border>
  </borders>
  <cellStyleXfs count="3">
    <xf numFmtId="0" fontId="0" fillId="0" borderId="0"/>
    <xf numFmtId="165" fontId="45" fillId="0" borderId="0" applyFont="0" applyFill="0" applyBorder="0" applyAlignment="0" applyProtection="0"/>
    <xf numFmtId="0" fontId="10" fillId="0" borderId="0" applyNumberFormat="0" applyFill="0" applyBorder="0" applyAlignment="0" applyProtection="0"/>
  </cellStyleXfs>
  <cellXfs count="168">
    <xf numFmtId="0" fontId="0" fillId="0" borderId="0" xfId="0"/>
    <xf numFmtId="0" fontId="32" fillId="6" borderId="0" xfId="0" applyFont="1" applyFill="1" applyAlignment="1">
      <alignment horizontal="center" vertical="center" wrapText="1"/>
    </xf>
    <xf numFmtId="0" fontId="0" fillId="0" borderId="0" xfId="0" applyProtection="1">
      <protection locked="0"/>
    </xf>
    <xf numFmtId="0" fontId="18" fillId="2" borderId="0" xfId="0" applyFont="1" applyFill="1" applyAlignment="1">
      <alignment vertical="center" wrapText="1" readingOrder="1"/>
    </xf>
    <xf numFmtId="0" fontId="0" fillId="3"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1" xfId="0" applyFont="1" applyBorder="1" applyAlignment="1">
      <alignment vertical="center" wrapText="1" readingOrder="1"/>
    </xf>
    <xf numFmtId="0" fontId="29" fillId="0" borderId="1" xfId="0" applyFont="1" applyBorder="1" applyAlignment="1">
      <alignment horizontal="left" vertical="center" wrapText="1" indent="2" readingOrder="1"/>
    </xf>
    <xf numFmtId="0" fontId="0" fillId="4" borderId="0" xfId="0" applyFill="1"/>
    <xf numFmtId="0" fontId="0" fillId="3" borderId="0" xfId="0" applyFill="1"/>
    <xf numFmtId="0" fontId="4" fillId="5" borderId="0" xfId="0" applyFont="1" applyFill="1"/>
    <xf numFmtId="0" fontId="4" fillId="5" borderId="0" xfId="0" applyFont="1" applyFill="1" applyAlignment="1">
      <alignment wrapText="1"/>
    </xf>
    <xf numFmtId="0" fontId="25" fillId="0" borderId="0" xfId="0" applyFont="1"/>
    <xf numFmtId="166" fontId="24"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6"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9" fillId="6" borderId="0" xfId="0" applyFont="1" applyFill="1" applyAlignment="1">
      <alignment vertical="center" wrapText="1" readingOrder="1"/>
    </xf>
    <xf numFmtId="0" fontId="16" fillId="6" borderId="0" xfId="0" applyFont="1" applyFill="1"/>
    <xf numFmtId="1" fontId="21" fillId="0" borderId="2"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1" applyFont="1" applyFill="1" applyBorder="1" applyAlignment="1" applyProtection="1">
      <alignment vertical="center" wrapText="1" readingOrder="1"/>
    </xf>
    <xf numFmtId="0" fontId="15" fillId="0" borderId="0" xfId="0" applyFont="1" applyAlignment="1">
      <alignment vertical="center" wrapText="1"/>
    </xf>
    <xf numFmtId="0" fontId="0" fillId="3" borderId="0" xfId="0" applyFill="1" applyAlignment="1">
      <alignment horizontal="left" vertical="top"/>
    </xf>
    <xf numFmtId="0" fontId="18" fillId="2" borderId="0" xfId="0" applyFont="1" applyFill="1" applyAlignment="1">
      <alignment horizontal="center" vertical="center"/>
    </xf>
    <xf numFmtId="0" fontId="26"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6" borderId="0" xfId="0" applyFont="1" applyFill="1" applyAlignment="1">
      <alignment horizontal="justify" vertical="center"/>
    </xf>
    <xf numFmtId="0" fontId="11" fillId="0" borderId="0" xfId="2" applyFont="1" applyAlignment="1" applyProtection="1">
      <alignment horizontal="justify" vertical="center"/>
    </xf>
    <xf numFmtId="0" fontId="11" fillId="0" borderId="0" xfId="0" applyFont="1" applyAlignment="1">
      <alignment horizontal="left" vertical="center" wrapText="1"/>
    </xf>
    <xf numFmtId="0" fontId="12" fillId="0" borderId="0" xfId="2" applyFont="1" applyAlignment="1" applyProtection="1">
      <alignment vertical="center"/>
    </xf>
    <xf numFmtId="0" fontId="12" fillId="0" borderId="0" xfId="2" applyFont="1" applyAlignment="1" applyProtection="1">
      <alignment horizontal="justify" vertical="center"/>
    </xf>
    <xf numFmtId="0" fontId="11" fillId="0" borderId="0" xfId="0" applyFont="1" applyAlignment="1">
      <alignment horizontal="center" vertical="center"/>
    </xf>
    <xf numFmtId="0" fontId="19" fillId="6" borderId="0" xfId="0" applyFont="1" applyFill="1" applyAlignment="1">
      <alignment vertical="center" readingOrder="1"/>
    </xf>
    <xf numFmtId="0" fontId="31" fillId="0" borderId="0" xfId="0" applyFont="1"/>
    <xf numFmtId="166" fontId="19" fillId="7" borderId="0" xfId="0" applyNumberFormat="1" applyFont="1" applyFill="1" applyAlignment="1">
      <alignment horizontal="left" vertical="center" wrapText="1"/>
    </xf>
    <xf numFmtId="1" fontId="19" fillId="7" borderId="0" xfId="0" applyNumberFormat="1" applyFont="1" applyFill="1" applyAlignment="1">
      <alignment horizontal="center" vertical="center" wrapText="1"/>
    </xf>
    <xf numFmtId="164" fontId="19" fillId="6" borderId="0" xfId="0" applyNumberFormat="1" applyFont="1" applyFill="1" applyAlignment="1">
      <alignment vertical="center"/>
    </xf>
    <xf numFmtId="164" fontId="21" fillId="0" borderId="3" xfId="1" applyNumberFormat="1" applyFont="1" applyFill="1" applyBorder="1" applyAlignment="1" applyProtection="1">
      <alignment vertical="center" wrapText="1" readingOrder="1"/>
    </xf>
    <xf numFmtId="164" fontId="21" fillId="0" borderId="0" xfId="1" applyNumberFormat="1" applyFont="1" applyFill="1" applyBorder="1" applyAlignment="1" applyProtection="1">
      <alignment vertical="center" wrapText="1" readingOrder="1"/>
    </xf>
    <xf numFmtId="164" fontId="29" fillId="0" borderId="3" xfId="1" applyNumberFormat="1" applyFont="1" applyFill="1" applyBorder="1" applyAlignment="1" applyProtection="1">
      <alignment vertical="center" wrapText="1" readingOrder="1"/>
    </xf>
    <xf numFmtId="164" fontId="19" fillId="6"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2" applyFont="1" applyFill="1" applyAlignment="1" applyProtection="1">
      <alignment horizontal="justify" vertical="center"/>
    </xf>
    <xf numFmtId="0" fontId="15" fillId="0" borderId="2" xfId="1" applyNumberFormat="1" applyFont="1" applyFill="1" applyBorder="1" applyAlignment="1" applyProtection="1">
      <alignment horizontal="center" vertical="center" wrapText="1" readingOrder="1"/>
    </xf>
    <xf numFmtId="0" fontId="15" fillId="0" borderId="0" xfId="1" applyNumberFormat="1" applyFont="1" applyFill="1" applyBorder="1" applyAlignment="1" applyProtection="1">
      <alignment horizontal="center" vertical="center" wrapText="1" readingOrder="1"/>
    </xf>
    <xf numFmtId="0" fontId="30" fillId="0" borderId="2" xfId="1"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2" fillId="6" borderId="0" xfId="0" applyFont="1" applyFill="1" applyAlignment="1">
      <alignment horizontal="center" vertical="center" readingOrder="1"/>
    </xf>
    <xf numFmtId="0" fontId="20" fillId="6" borderId="0" xfId="0" applyFont="1" applyFill="1" applyAlignment="1">
      <alignment vertical="center"/>
    </xf>
    <xf numFmtId="164" fontId="20" fillId="6" borderId="0" xfId="0" applyNumberFormat="1" applyFont="1" applyFill="1" applyAlignment="1">
      <alignment vertical="center"/>
    </xf>
    <xf numFmtId="0" fontId="4" fillId="4" borderId="0" xfId="0" applyFont="1" applyFill="1" applyAlignment="1">
      <alignment wrapText="1"/>
    </xf>
    <xf numFmtId="0" fontId="4" fillId="3" borderId="0" xfId="0" applyFont="1" applyFill="1" applyAlignment="1">
      <alignment wrapText="1"/>
    </xf>
    <xf numFmtId="1" fontId="0" fillId="3" borderId="0" xfId="0" applyNumberFormat="1" applyFill="1" applyAlignment="1">
      <alignment horizontal="center"/>
    </xf>
    <xf numFmtId="0" fontId="0" fillId="3"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3" borderId="0" xfId="0" applyFill="1" applyAlignment="1">
      <alignment horizontal="left" vertical="top" wrapText="1"/>
    </xf>
    <xf numFmtId="0" fontId="4" fillId="3" borderId="0" xfId="0" applyFont="1" applyFill="1" applyAlignment="1">
      <alignment horizontal="center" vertical="top"/>
    </xf>
    <xf numFmtId="1" fontId="4" fillId="3" borderId="0" xfId="0" applyNumberFormat="1" applyFont="1" applyFill="1" applyAlignment="1">
      <alignment horizontal="center"/>
    </xf>
    <xf numFmtId="0" fontId="4" fillId="4" borderId="0" xfId="0" applyFont="1" applyFill="1" applyAlignment="1">
      <alignment horizontal="center" wrapText="1"/>
    </xf>
    <xf numFmtId="0" fontId="4" fillId="3" borderId="0" xfId="0" applyFont="1" applyFill="1" applyAlignment="1">
      <alignment horizontal="center" wrapText="1"/>
    </xf>
    <xf numFmtId="0" fontId="18" fillId="6" borderId="0" xfId="0" applyFont="1" applyFill="1" applyAlignment="1">
      <alignment vertical="center" wrapText="1" readingOrder="1"/>
    </xf>
    <xf numFmtId="165" fontId="18" fillId="6" borderId="0" xfId="1" applyFont="1" applyFill="1" applyBorder="1" applyAlignment="1" applyProtection="1">
      <alignment horizontal="center" vertical="center" wrapText="1" readingOrder="1"/>
    </xf>
    <xf numFmtId="165" fontId="18" fillId="0" borderId="0" xfId="1" applyFont="1" applyFill="1" applyBorder="1" applyAlignment="1" applyProtection="1">
      <alignment horizontal="center" vertical="center" wrapText="1" readingOrder="1"/>
    </xf>
    <xf numFmtId="0" fontId="18" fillId="8" borderId="0" xfId="0" applyFont="1" applyFill="1" applyAlignment="1">
      <alignment vertical="center" wrapText="1" readingOrder="1"/>
    </xf>
    <xf numFmtId="165" fontId="18" fillId="8" borderId="0" xfId="1"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4" fontId="15" fillId="9" borderId="3" xfId="0" applyNumberFormat="1" applyFont="1" applyFill="1" applyBorder="1" applyAlignment="1" applyProtection="1">
      <alignment vertical="center" wrapText="1"/>
      <protection locked="0"/>
    </xf>
    <xf numFmtId="167" fontId="15" fillId="9" borderId="1" xfId="0" applyNumberFormat="1" applyFont="1" applyFill="1" applyBorder="1" applyAlignment="1" applyProtection="1">
      <alignment vertical="center" wrapText="1"/>
      <protection locked="0"/>
    </xf>
    <xf numFmtId="0" fontId="0" fillId="9" borderId="3" xfId="0" applyFill="1" applyBorder="1" applyAlignment="1" applyProtection="1">
      <alignment vertical="center" wrapText="1"/>
      <protection locked="0"/>
    </xf>
    <xf numFmtId="0" fontId="0" fillId="9" borderId="2" xfId="0" applyFill="1" applyBorder="1" applyAlignment="1" applyProtection="1">
      <alignment vertical="center" wrapText="1"/>
      <protection locked="0"/>
    </xf>
    <xf numFmtId="0" fontId="10" fillId="0" borderId="0" xfId="2" applyFill="1" applyAlignment="1">
      <alignment wrapText="1"/>
    </xf>
    <xf numFmtId="0" fontId="20" fillId="6" borderId="0" xfId="0" applyFont="1" applyFill="1" applyAlignment="1">
      <alignment horizontal="left" vertical="center" wrapText="1"/>
    </xf>
    <xf numFmtId="0" fontId="19" fillId="6" borderId="0" xfId="0" applyFont="1" applyFill="1" applyAlignment="1">
      <alignment horizontal="left" vertical="center" readingOrder="1"/>
    </xf>
    <xf numFmtId="166" fontId="19" fillId="6" borderId="0" xfId="0" applyNumberFormat="1" applyFont="1" applyFill="1" applyAlignment="1">
      <alignment horizontal="left" vertical="center" wrapText="1"/>
    </xf>
    <xf numFmtId="1" fontId="19" fillId="6" borderId="0" xfId="0" applyNumberFormat="1" applyFont="1" applyFill="1" applyAlignment="1">
      <alignment horizontal="center" vertical="center" wrapText="1"/>
    </xf>
    <xf numFmtId="166" fontId="32" fillId="6" borderId="0" xfId="0" applyNumberFormat="1" applyFont="1" applyFill="1" applyAlignment="1">
      <alignment horizontal="center" vertical="center" wrapText="1"/>
    </xf>
    <xf numFmtId="167" fontId="15" fillId="10" borderId="1" xfId="0" applyNumberFormat="1" applyFont="1" applyFill="1" applyBorder="1" applyAlignment="1" applyProtection="1">
      <alignment vertical="center"/>
      <protection locked="0"/>
    </xf>
    <xf numFmtId="164" fontId="15" fillId="10" borderId="3" xfId="0" applyNumberFormat="1" applyFont="1" applyFill="1" applyBorder="1" applyAlignment="1" applyProtection="1">
      <alignment vertical="center" wrapText="1"/>
      <protection locked="0"/>
    </xf>
    <xf numFmtId="0" fontId="15" fillId="10" borderId="3" xfId="0" applyFont="1" applyFill="1" applyBorder="1" applyAlignment="1" applyProtection="1">
      <alignment vertical="center" wrapText="1"/>
      <protection locked="0"/>
    </xf>
    <xf numFmtId="0" fontId="15" fillId="10" borderId="2" xfId="0" applyFont="1" applyFill="1" applyBorder="1" applyAlignment="1" applyProtection="1">
      <alignment vertical="center" wrapText="1"/>
      <protection locked="0"/>
    </xf>
    <xf numFmtId="167" fontId="15" fillId="10" borderId="1" xfId="0" applyNumberFormat="1" applyFont="1" applyFill="1" applyBorder="1" applyAlignment="1" applyProtection="1">
      <alignment vertical="center" wrapText="1"/>
      <protection locked="0"/>
    </xf>
    <xf numFmtId="0" fontId="0" fillId="10" borderId="3" xfId="0" applyFill="1" applyBorder="1" applyAlignment="1" applyProtection="1">
      <alignment vertical="center" wrapText="1"/>
      <protection locked="0"/>
    </xf>
    <xf numFmtId="0" fontId="0" fillId="10" borderId="2" xfId="0" applyFill="1" applyBorder="1" applyAlignment="1" applyProtection="1">
      <alignment vertical="center" wrapText="1"/>
      <protection locked="0"/>
    </xf>
    <xf numFmtId="0" fontId="15" fillId="10" borderId="3" xfId="0" applyFont="1" applyFill="1" applyBorder="1" applyAlignment="1" applyProtection="1">
      <alignment horizontal="left" vertical="center" wrapText="1"/>
      <protection locked="0"/>
    </xf>
    <xf numFmtId="164" fontId="15" fillId="10" borderId="3" xfId="0" applyNumberFormat="1" applyFont="1" applyFill="1" applyBorder="1" applyAlignment="1" applyProtection="1">
      <alignment horizontal="right" vertical="center" wrapText="1"/>
      <protection locked="0"/>
    </xf>
    <xf numFmtId="0" fontId="0" fillId="10" borderId="2" xfId="0" applyFill="1" applyBorder="1" applyAlignment="1" applyProtection="1">
      <alignment horizontal="left" vertical="center" wrapText="1"/>
      <protection locked="0"/>
    </xf>
    <xf numFmtId="0" fontId="35" fillId="10" borderId="4" xfId="0" applyFont="1" applyFill="1" applyBorder="1" applyAlignment="1">
      <alignment horizontal="center" vertical="center" wrapText="1"/>
    </xf>
    <xf numFmtId="0" fontId="12" fillId="11" borderId="0" xfId="2" applyFont="1" applyFill="1" applyAlignment="1" applyProtection="1">
      <alignment horizontal="justify" vertical="center"/>
    </xf>
    <xf numFmtId="0" fontId="38" fillId="0" borderId="0" xfId="0" applyFont="1" applyAlignment="1">
      <alignment wrapText="1"/>
    </xf>
    <xf numFmtId="14" fontId="39" fillId="12" borderId="5" xfId="0" applyNumberFormat="1" applyFont="1" applyFill="1" applyBorder="1" applyAlignment="1">
      <alignment horizontal="left" vertical="top"/>
    </xf>
    <xf numFmtId="0" fontId="39" fillId="12" borderId="5" xfId="0" applyFont="1" applyFill="1" applyBorder="1" applyAlignment="1">
      <alignment vertical="top" wrapText="1"/>
    </xf>
    <xf numFmtId="164" fontId="0" fillId="0" borderId="0" xfId="0" applyNumberFormat="1" applyAlignment="1">
      <alignment wrapText="1"/>
    </xf>
    <xf numFmtId="0" fontId="20" fillId="6" borderId="1" xfId="0" applyFont="1" applyFill="1" applyBorder="1" applyAlignment="1">
      <alignment vertical="center" wrapText="1"/>
    </xf>
    <xf numFmtId="0" fontId="20" fillId="6" borderId="3" xfId="0" applyFont="1" applyFill="1" applyBorder="1" applyAlignment="1">
      <alignment vertical="center" wrapText="1"/>
    </xf>
    <xf numFmtId="0" fontId="20" fillId="6" borderId="2" xfId="0" applyFont="1" applyFill="1" applyBorder="1" applyAlignment="1">
      <alignment vertical="center" wrapText="1"/>
    </xf>
    <xf numFmtId="164" fontId="15" fillId="13" borderId="3" xfId="0" applyNumberFormat="1" applyFont="1" applyFill="1" applyBorder="1" applyAlignment="1" applyProtection="1">
      <alignment vertical="center" wrapText="1"/>
      <protection locked="0"/>
    </xf>
    <xf numFmtId="0" fontId="40" fillId="10" borderId="2" xfId="0" applyFont="1" applyFill="1" applyBorder="1" applyAlignment="1" applyProtection="1">
      <alignment vertical="center" wrapText="1"/>
      <protection locked="0"/>
    </xf>
    <xf numFmtId="0" fontId="40" fillId="10" borderId="3" xfId="0" applyFont="1" applyFill="1" applyBorder="1" applyAlignment="1" applyProtection="1">
      <alignment vertical="center" wrapText="1"/>
      <protection locked="0"/>
    </xf>
    <xf numFmtId="0" fontId="0" fillId="10" borderId="0" xfId="0" applyFill="1" applyProtection="1">
      <protection locked="0"/>
    </xf>
    <xf numFmtId="0" fontId="0" fillId="0" borderId="2" xfId="0" applyBorder="1" applyAlignment="1" applyProtection="1">
      <alignment vertical="center" wrapText="1"/>
      <protection locked="0"/>
    </xf>
    <xf numFmtId="0" fontId="32" fillId="0" borderId="0" xfId="0" applyFont="1" applyAlignment="1">
      <alignment horizontal="center" vertical="center" wrapText="1"/>
    </xf>
    <xf numFmtId="168" fontId="20" fillId="6" borderId="0" xfId="0" applyNumberFormat="1" applyFont="1" applyFill="1" applyAlignment="1">
      <alignment vertical="center" wrapText="1"/>
    </xf>
    <xf numFmtId="0" fontId="42" fillId="14" borderId="5" xfId="0" applyFont="1" applyFill="1" applyBorder="1" applyAlignment="1">
      <alignment wrapText="1"/>
    </xf>
    <xf numFmtId="0" fontId="43" fillId="14" borderId="5" xfId="0" applyFont="1" applyFill="1" applyBorder="1"/>
    <xf numFmtId="14" fontId="43" fillId="14" borderId="5" xfId="0" applyNumberFormat="1" applyFont="1" applyFill="1" applyBorder="1" applyAlignment="1">
      <alignment horizontal="left"/>
    </xf>
    <xf numFmtId="0" fontId="43" fillId="14" borderId="5" xfId="0" applyFont="1" applyFill="1" applyBorder="1" applyAlignment="1">
      <alignment wrapText="1"/>
    </xf>
    <xf numFmtId="0" fontId="43" fillId="14" borderId="5" xfId="0" applyFont="1" applyFill="1" applyBorder="1" applyAlignment="1">
      <alignment horizontal="left"/>
    </xf>
    <xf numFmtId="14" fontId="44" fillId="12" borderId="5" xfId="0" applyNumberFormat="1" applyFont="1" applyFill="1" applyBorder="1" applyAlignment="1">
      <alignment horizontal="left" vertical="top"/>
    </xf>
    <xf numFmtId="0" fontId="44" fillId="12" borderId="5" xfId="0" applyFont="1" applyFill="1" applyBorder="1" applyAlignment="1">
      <alignment vertical="top" wrapText="1"/>
    </xf>
    <xf numFmtId="15" fontId="43" fillId="14" borderId="5" xfId="0" applyNumberFormat="1" applyFont="1" applyFill="1" applyBorder="1"/>
    <xf numFmtId="0" fontId="0" fillId="13" borderId="0" xfId="0" applyFill="1" applyProtection="1">
      <protection locked="0"/>
    </xf>
    <xf numFmtId="164" fontId="40" fillId="10" borderId="3" xfId="0" applyNumberFormat="1" applyFont="1" applyFill="1" applyBorder="1" applyAlignment="1" applyProtection="1">
      <alignment vertical="center" wrapText="1"/>
      <protection locked="0"/>
    </xf>
    <xf numFmtId="169" fontId="43" fillId="14" borderId="5" xfId="0" applyNumberFormat="1" applyFont="1" applyFill="1" applyBorder="1" applyAlignment="1">
      <alignment horizontal="left"/>
    </xf>
    <xf numFmtId="169" fontId="43" fillId="14" borderId="5" xfId="0" applyNumberFormat="1" applyFont="1" applyFill="1" applyBorder="1" applyAlignment="1">
      <alignment horizontal="left" vertical="top"/>
    </xf>
    <xf numFmtId="0" fontId="43" fillId="14" borderId="5" xfId="0" applyFont="1" applyFill="1" applyBorder="1" applyAlignment="1">
      <alignment vertical="top"/>
    </xf>
    <xf numFmtId="0" fontId="43" fillId="14" borderId="5" xfId="0" applyFont="1" applyFill="1" applyBorder="1" applyAlignment="1">
      <alignment vertical="top" wrapText="1"/>
    </xf>
    <xf numFmtId="167" fontId="15" fillId="14" borderId="1" xfId="0" applyNumberFormat="1" applyFont="1" applyFill="1" applyBorder="1" applyAlignment="1" applyProtection="1">
      <alignment vertical="center"/>
      <protection locked="0"/>
    </xf>
    <xf numFmtId="0" fontId="41" fillId="14" borderId="3" xfId="0" applyFont="1" applyFill="1" applyBorder="1" applyAlignment="1" applyProtection="1">
      <alignment vertical="top" wrapText="1"/>
      <protection locked="0"/>
    </xf>
    <xf numFmtId="0" fontId="41" fillId="14" borderId="3" xfId="0" applyFont="1" applyFill="1" applyBorder="1" applyAlignment="1" applyProtection="1">
      <alignment vertical="center" wrapText="1"/>
      <protection locked="0"/>
    </xf>
    <xf numFmtId="14" fontId="44" fillId="12" borderId="5" xfId="0" applyNumberFormat="1" applyFont="1" applyFill="1" applyBorder="1" applyAlignment="1">
      <alignment horizontal="left" vertical="top" wrapText="1"/>
    </xf>
    <xf numFmtId="0" fontId="15" fillId="0" borderId="0" xfId="0" applyFont="1" applyAlignment="1">
      <alignment horizontal="center" vertical="center" wrapText="1" readingOrder="1"/>
    </xf>
    <xf numFmtId="0" fontId="14" fillId="10" borderId="6" xfId="0" applyFont="1" applyFill="1" applyBorder="1" applyAlignment="1" applyProtection="1">
      <alignment horizontal="left" vertical="center" wrapText="1" readingOrder="1"/>
      <protection locked="0"/>
    </xf>
    <xf numFmtId="0" fontId="13" fillId="0" borderId="7" xfId="0" applyFont="1" applyBorder="1" applyAlignment="1">
      <alignment horizontal="left" vertical="center"/>
    </xf>
    <xf numFmtId="0" fontId="36" fillId="2" borderId="0" xfId="0" applyFont="1" applyFill="1" applyAlignment="1">
      <alignment horizontal="center" vertical="center"/>
    </xf>
    <xf numFmtId="0" fontId="33" fillId="10" borderId="6" xfId="0" applyFont="1" applyFill="1" applyBorder="1" applyAlignment="1" applyProtection="1">
      <alignment horizontal="left" vertical="center" wrapText="1" readingOrder="1"/>
      <protection locked="0"/>
    </xf>
    <xf numFmtId="167" fontId="33" fillId="10" borderId="6" xfId="0" applyNumberFormat="1" applyFont="1" applyFill="1" applyBorder="1" applyAlignment="1" applyProtection="1">
      <alignment horizontal="left" vertical="center" wrapText="1" readingOrder="1"/>
      <protection locked="0"/>
    </xf>
    <xf numFmtId="0" fontId="32" fillId="6" borderId="0" xfId="0" applyFont="1" applyFill="1" applyAlignment="1">
      <alignment horizontal="center" vertical="center" wrapText="1"/>
    </xf>
    <xf numFmtId="167" fontId="13" fillId="0" borderId="6" xfId="0" applyNumberFormat="1" applyFont="1" applyBorder="1" applyAlignment="1">
      <alignment horizontal="left" vertical="center" wrapText="1" readingOrder="1"/>
    </xf>
    <xf numFmtId="0" fontId="22" fillId="2" borderId="0" xfId="0" applyFont="1" applyFill="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3" fillId="0" borderId="0" xfId="0" applyFont="1" applyAlignment="1">
      <alignment horizontal="center" vertical="center" wrapText="1" readingOrder="1"/>
    </xf>
    <xf numFmtId="0" fontId="13" fillId="0" borderId="0" xfId="0" applyFont="1" applyAlignment="1">
      <alignment horizontal="center" vertical="center" wrapText="1"/>
    </xf>
    <xf numFmtId="0" fontId="18" fillId="6" borderId="0" xfId="0" applyFont="1" applyFill="1" applyAlignment="1">
      <alignment horizontal="center" vertical="center" wrapText="1" readingOrder="1"/>
    </xf>
    <xf numFmtId="0" fontId="32" fillId="6" borderId="7" xfId="0" applyFont="1" applyFill="1" applyBorder="1" applyAlignment="1">
      <alignment horizontal="center" vertical="center" wrapText="1"/>
    </xf>
    <xf numFmtId="0" fontId="18" fillId="6" borderId="8" xfId="0" applyFont="1" applyFill="1" applyBorder="1" applyAlignment="1">
      <alignment horizontal="center" vertical="center" wrapText="1" readingOrder="1"/>
    </xf>
    <xf numFmtId="0" fontId="3" fillId="0" borderId="9" xfId="0" applyFont="1" applyBorder="1" applyAlignment="1">
      <alignment horizontal="center" vertical="center" wrapText="1" readingOrder="1"/>
    </xf>
    <xf numFmtId="0" fontId="5" fillId="0" borderId="9" xfId="0" applyFont="1" applyBorder="1" applyAlignment="1">
      <alignment horizontal="center" vertical="center" wrapText="1" readingOrder="1"/>
    </xf>
    <xf numFmtId="0" fontId="5" fillId="0" borderId="0" xfId="0" applyFont="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cellXfs>
  <cellStyles count="3">
    <cellStyle name="Currency" xfId="1" builtinId="4"/>
    <cellStyle name="Hyperlink" xfId="2" builtinId="8"/>
    <cellStyle name="Normal" xfId="0" builtinId="0"/>
  </cellStyles>
  <dxfs count="2">
    <dxf>
      <font>
        <color theme="1" tint="0.49995422223578601"/>
      </font>
      <fill>
        <patternFill>
          <bgColor rgb="FFCCFFCC"/>
        </patternFill>
      </fill>
    </dxf>
    <dxf>
      <font>
        <color theme="1" tint="0.49995422223578601"/>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mailto:info@data.govt.nz" TargetMode="External"/><Relationship Id="rId7" Type="http://schemas.openxmlformats.org/officeDocument/2006/relationships/printerSettings" Target="../printerSettings/printerSettings5.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opLeftCell="A5" zoomScaleNormal="100" workbookViewId="0">
      <selection activeCell="G9" sqref="G9"/>
    </sheetView>
  </sheetViews>
  <sheetFormatPr defaultColWidth="0" defaultRowHeight="12.5" zeroHeight="1" x14ac:dyDescent="0.25"/>
  <cols>
    <col min="1" max="1" width="35.7265625" customWidth="1"/>
    <col min="2" max="2" width="21.54296875" customWidth="1"/>
    <col min="3" max="3" width="33.54296875" customWidth="1"/>
    <col min="4" max="4" width="4.453125" customWidth="1"/>
    <col min="5" max="5" width="29" customWidth="1"/>
    <col min="6" max="6" width="19" customWidth="1"/>
    <col min="7" max="7" width="42" customWidth="1"/>
    <col min="8" max="11" width="9.1796875" hidden="1" customWidth="1"/>
    <col min="12" max="16384" width="9.1796875" hidden="1"/>
  </cols>
  <sheetData>
    <row r="1" spans="1:11" ht="26.25" customHeight="1" x14ac:dyDescent="0.25">
      <c r="A1" s="149" t="s">
        <v>74</v>
      </c>
      <c r="B1" s="149"/>
      <c r="C1" s="149"/>
      <c r="D1" s="149"/>
      <c r="E1" s="149"/>
      <c r="F1" s="149"/>
      <c r="G1" s="17"/>
      <c r="H1" s="17"/>
      <c r="I1" s="17"/>
      <c r="J1" s="17"/>
      <c r="K1" s="17"/>
    </row>
    <row r="2" spans="1:11" ht="21" customHeight="1" x14ac:dyDescent="0.25">
      <c r="A2" s="3" t="s">
        <v>75</v>
      </c>
      <c r="B2" s="150" t="s">
        <v>76</v>
      </c>
      <c r="C2" s="150"/>
      <c r="D2" s="150"/>
      <c r="E2" s="150"/>
      <c r="F2" s="150"/>
      <c r="G2" s="17"/>
      <c r="H2" s="17"/>
      <c r="I2" s="17"/>
      <c r="J2" s="17"/>
      <c r="K2" s="17"/>
    </row>
    <row r="3" spans="1:11" ht="15.5" x14ac:dyDescent="0.25">
      <c r="A3" s="3" t="s">
        <v>77</v>
      </c>
      <c r="B3" s="150" t="s">
        <v>78</v>
      </c>
      <c r="C3" s="150"/>
      <c r="D3" s="150"/>
      <c r="E3" s="150"/>
      <c r="F3" s="150"/>
      <c r="G3" s="17"/>
      <c r="H3" s="17"/>
      <c r="I3" s="17"/>
      <c r="J3" s="17"/>
      <c r="K3" s="17"/>
    </row>
    <row r="4" spans="1:11" ht="21" customHeight="1" x14ac:dyDescent="0.25">
      <c r="A4" s="3" t="s">
        <v>79</v>
      </c>
      <c r="B4" s="151">
        <v>45474</v>
      </c>
      <c r="C4" s="151"/>
      <c r="D4" s="151"/>
      <c r="E4" s="151"/>
      <c r="F4" s="151"/>
      <c r="G4" s="17"/>
      <c r="H4" s="17"/>
      <c r="I4" s="17"/>
      <c r="J4" s="17"/>
      <c r="K4" s="17"/>
    </row>
    <row r="5" spans="1:11" ht="21" customHeight="1" x14ac:dyDescent="0.25">
      <c r="A5" s="3" t="s">
        <v>80</v>
      </c>
      <c r="B5" s="151">
        <v>45838</v>
      </c>
      <c r="C5" s="151"/>
      <c r="D5" s="151"/>
      <c r="E5" s="151"/>
      <c r="F5" s="151"/>
      <c r="G5" s="17"/>
      <c r="H5" s="17"/>
      <c r="I5" s="17"/>
      <c r="J5" s="17"/>
      <c r="K5" s="17"/>
    </row>
    <row r="6" spans="1:11" ht="21" customHeight="1" x14ac:dyDescent="0.25">
      <c r="A6" s="3" t="s">
        <v>58</v>
      </c>
      <c r="B6" s="148" t="str">
        <f>IF(AND(Travel!B7&lt;&gt;A30,Hospitality!B7&lt;&gt;A30,'All other expenses'!B7&lt;&gt;A30,'Gifts and benefits'!B7&lt;&gt;A30),A31,IF(AND(Travel!B7=A30,Hospitality!B7=A30,'All other expenses'!B7=A30,'Gifts and benefits'!B7=A30),A33,A32))</f>
        <v>Data and totals checked on all sheets</v>
      </c>
      <c r="C6" s="148"/>
      <c r="D6" s="148"/>
      <c r="E6" s="148"/>
      <c r="F6" s="148"/>
      <c r="G6" s="23"/>
      <c r="H6" s="17"/>
      <c r="I6" s="17"/>
      <c r="J6" s="17"/>
      <c r="K6" s="17"/>
    </row>
    <row r="7" spans="1:11" ht="31" x14ac:dyDescent="0.25">
      <c r="A7" s="3" t="s">
        <v>81</v>
      </c>
      <c r="B7" s="147" t="s">
        <v>82</v>
      </c>
      <c r="C7" s="147"/>
      <c r="D7" s="147"/>
      <c r="E7" s="147"/>
      <c r="F7" s="147"/>
      <c r="G7" s="23"/>
      <c r="H7" s="17"/>
      <c r="I7" s="17"/>
      <c r="J7" s="17"/>
      <c r="K7" s="17"/>
    </row>
    <row r="8" spans="1:11" ht="25.5" customHeight="1" x14ac:dyDescent="0.25">
      <c r="A8" s="3" t="s">
        <v>83</v>
      </c>
      <c r="B8" s="147" t="s">
        <v>84</v>
      </c>
      <c r="C8" s="147"/>
      <c r="D8" s="147"/>
      <c r="E8" s="147"/>
      <c r="F8" s="147"/>
      <c r="G8" s="23"/>
      <c r="H8" s="17"/>
      <c r="I8" s="17"/>
      <c r="J8" s="17"/>
      <c r="K8" s="17"/>
    </row>
    <row r="9" spans="1:11" ht="66.75" customHeight="1" x14ac:dyDescent="0.25">
      <c r="A9" s="146" t="s">
        <v>85</v>
      </c>
      <c r="B9" s="146"/>
      <c r="C9" s="146"/>
      <c r="D9" s="146"/>
      <c r="E9" s="146"/>
      <c r="F9" s="146"/>
      <c r="G9" s="23"/>
      <c r="H9" s="17"/>
      <c r="I9" s="17"/>
      <c r="J9" s="17"/>
      <c r="K9" s="17"/>
    </row>
    <row r="10" spans="1:11" s="91" customFormat="1" ht="36" customHeight="1" x14ac:dyDescent="0.3">
      <c r="A10" s="85" t="s">
        <v>86</v>
      </c>
      <c r="B10" s="86" t="s">
        <v>63</v>
      </c>
      <c r="C10" s="86" t="s">
        <v>87</v>
      </c>
      <c r="D10" s="87"/>
      <c r="E10" s="88" t="s">
        <v>29</v>
      </c>
      <c r="F10" s="89" t="s">
        <v>88</v>
      </c>
      <c r="G10" s="90"/>
      <c r="H10" s="90"/>
      <c r="I10" s="90"/>
      <c r="J10" s="90"/>
      <c r="K10" s="90"/>
    </row>
    <row r="11" spans="1:11" ht="27.75" customHeight="1" x14ac:dyDescent="0.35">
      <c r="A11" s="8" t="s">
        <v>89</v>
      </c>
      <c r="B11" s="57">
        <f>B15+B16+B17</f>
        <v>30848.989999999998</v>
      </c>
      <c r="C11" s="64" t="str">
        <f>IF(Travel!B6="",A34,Travel!B6)</f>
        <v>Figures include GST (where applicable)</v>
      </c>
      <c r="D11" s="6"/>
      <c r="E11" s="8" t="s">
        <v>90</v>
      </c>
      <c r="F11" s="32">
        <f>'Gifts and benefits'!C45</f>
        <v>29</v>
      </c>
      <c r="G11" s="29"/>
      <c r="H11" s="29"/>
      <c r="I11" s="29"/>
      <c r="J11" s="29"/>
      <c r="K11" s="29"/>
    </row>
    <row r="12" spans="1:11" ht="27.75" customHeight="1" x14ac:dyDescent="0.35">
      <c r="A12" s="8" t="s">
        <v>24</v>
      </c>
      <c r="B12" s="57">
        <f>Hospitality!B19</f>
        <v>0</v>
      </c>
      <c r="C12" s="64" t="s">
        <v>57</v>
      </c>
      <c r="D12" s="6"/>
      <c r="E12" s="8" t="s">
        <v>91</v>
      </c>
      <c r="F12" s="32">
        <f>'Gifts and benefits'!C46</f>
        <v>3</v>
      </c>
      <c r="G12" s="29"/>
      <c r="H12" s="29"/>
      <c r="I12" s="29"/>
      <c r="J12" s="29"/>
      <c r="K12" s="29"/>
    </row>
    <row r="13" spans="1:11" ht="27.75" customHeight="1" x14ac:dyDescent="0.25">
      <c r="A13" s="8" t="s">
        <v>92</v>
      </c>
      <c r="B13" s="57">
        <f>'All other expenses'!B20</f>
        <v>0</v>
      </c>
      <c r="C13" s="64" t="s">
        <v>57</v>
      </c>
      <c r="D13" s="6"/>
      <c r="E13" s="8" t="s">
        <v>93</v>
      </c>
      <c r="F13" s="32">
        <f>'Gifts and benefits'!C47</f>
        <v>26</v>
      </c>
      <c r="G13" s="17"/>
      <c r="H13" s="17"/>
      <c r="I13" s="17"/>
      <c r="J13" s="17"/>
      <c r="K13" s="17"/>
    </row>
    <row r="14" spans="1:11" ht="12.75" customHeight="1" x14ac:dyDescent="0.25">
      <c r="A14" s="7"/>
      <c r="B14" s="58"/>
      <c r="C14" s="65"/>
      <c r="D14" s="33"/>
      <c r="E14" s="6"/>
      <c r="F14" s="34"/>
      <c r="G14" s="17"/>
      <c r="H14" s="17"/>
      <c r="I14" s="17"/>
      <c r="J14" s="17"/>
      <c r="K14" s="17"/>
    </row>
    <row r="15" spans="1:11" ht="27.75" customHeight="1" x14ac:dyDescent="0.25">
      <c r="A15" s="9" t="s">
        <v>94</v>
      </c>
      <c r="B15" s="59">
        <f>Travel!B20</f>
        <v>585.45000000000005</v>
      </c>
      <c r="C15" s="66" t="str">
        <f>C11</f>
        <v>Figures include GST (where applicable)</v>
      </c>
      <c r="D15" s="6"/>
      <c r="E15" s="6"/>
      <c r="F15" s="34"/>
      <c r="G15" s="17"/>
      <c r="H15" s="17"/>
      <c r="I15" s="17"/>
      <c r="J15" s="17"/>
      <c r="K15" s="17"/>
    </row>
    <row r="16" spans="1:11" ht="27.75" customHeight="1" x14ac:dyDescent="0.25">
      <c r="A16" s="9" t="s">
        <v>95</v>
      </c>
      <c r="B16" s="59">
        <f>Travel!B189</f>
        <v>30000.53</v>
      </c>
      <c r="C16" s="66" t="str">
        <f>C11</f>
        <v>Figures include GST (where applicable)</v>
      </c>
      <c r="D16" s="35"/>
      <c r="E16" s="6"/>
      <c r="F16" s="36"/>
      <c r="G16" s="17"/>
      <c r="H16" s="17"/>
      <c r="I16" s="17"/>
      <c r="J16" s="17"/>
      <c r="K16" s="17"/>
    </row>
    <row r="17" spans="1:11" ht="27.75" customHeight="1" x14ac:dyDescent="0.25">
      <c r="A17" s="9" t="s">
        <v>96</v>
      </c>
      <c r="B17" s="59">
        <f>Travel!B206</f>
        <v>263.01</v>
      </c>
      <c r="C17" s="66" t="str">
        <f>C11</f>
        <v>Figures include GST (where applicable)</v>
      </c>
      <c r="D17" s="6"/>
      <c r="E17" s="6"/>
      <c r="F17" s="36"/>
      <c r="G17" s="17"/>
      <c r="H17" s="17"/>
      <c r="I17" s="17"/>
      <c r="J17" s="17"/>
      <c r="K17" s="17"/>
    </row>
    <row r="18" spans="1:11" ht="27.75" customHeight="1" x14ac:dyDescent="0.3">
      <c r="A18" s="17"/>
      <c r="B18" s="19"/>
      <c r="C18" s="17"/>
      <c r="D18" s="5"/>
      <c r="E18" s="5"/>
      <c r="F18" s="28"/>
      <c r="G18" s="17"/>
      <c r="H18" s="17"/>
      <c r="I18" s="17"/>
      <c r="J18" s="17"/>
      <c r="K18" s="17"/>
    </row>
    <row r="19" spans="1:11" ht="13" x14ac:dyDescent="0.3">
      <c r="A19" s="18" t="s">
        <v>68</v>
      </c>
      <c r="B19" s="19"/>
      <c r="C19" s="17"/>
      <c r="D19" s="17"/>
      <c r="E19" s="17"/>
      <c r="F19" s="17"/>
      <c r="G19" s="17"/>
      <c r="H19" s="17"/>
      <c r="I19" s="17"/>
      <c r="J19" s="17"/>
      <c r="K19" s="17"/>
    </row>
    <row r="20" spans="1:11" x14ac:dyDescent="0.25">
      <c r="A20" s="20" t="s">
        <v>97</v>
      </c>
      <c r="D20" s="17"/>
      <c r="E20" s="17"/>
      <c r="F20" s="17"/>
      <c r="G20" s="17"/>
      <c r="H20" s="17"/>
      <c r="I20" s="17"/>
      <c r="J20" s="17"/>
      <c r="K20" s="17"/>
    </row>
    <row r="21" spans="1:11" ht="12.65" customHeight="1" x14ac:dyDescent="0.25">
      <c r="A21" s="20" t="s">
        <v>98</v>
      </c>
      <c r="D21" s="17"/>
      <c r="E21" s="17"/>
      <c r="F21" s="17"/>
      <c r="G21" s="17"/>
      <c r="H21" s="17"/>
      <c r="I21" s="17"/>
      <c r="J21" s="17"/>
      <c r="K21" s="17"/>
    </row>
    <row r="22" spans="1:11" ht="12.65" customHeight="1" x14ac:dyDescent="0.25">
      <c r="A22" s="20" t="s">
        <v>99</v>
      </c>
      <c r="D22" s="17"/>
      <c r="E22" s="17"/>
      <c r="F22" s="17"/>
      <c r="G22" s="17"/>
      <c r="H22" s="17"/>
      <c r="I22" s="17"/>
      <c r="J22" s="17"/>
      <c r="K22" s="17"/>
    </row>
    <row r="23" spans="1:11" ht="12.65" customHeight="1" x14ac:dyDescent="0.25">
      <c r="A23" s="20" t="s">
        <v>100</v>
      </c>
      <c r="D23" s="17"/>
      <c r="E23" s="17"/>
      <c r="F23" s="17"/>
      <c r="G23" s="17"/>
      <c r="H23" s="17"/>
      <c r="I23" s="17"/>
      <c r="J23" s="17"/>
      <c r="K23" s="17"/>
    </row>
    <row r="24" spans="1:11" x14ac:dyDescent="0.25">
      <c r="A24" s="26"/>
      <c r="B24" s="17"/>
      <c r="C24" s="17"/>
      <c r="D24" s="17"/>
      <c r="E24" s="17"/>
      <c r="F24" s="17"/>
      <c r="G24" s="17"/>
      <c r="H24" s="17"/>
      <c r="I24" s="17"/>
      <c r="J24" s="17"/>
      <c r="K24" s="17"/>
    </row>
    <row r="25" spans="1:11" ht="13" hidden="1" x14ac:dyDescent="0.3">
      <c r="A25" s="12" t="s">
        <v>101</v>
      </c>
      <c r="B25" s="13"/>
      <c r="C25" s="13"/>
      <c r="D25" s="13"/>
      <c r="E25" s="13"/>
      <c r="F25" s="13"/>
      <c r="G25" s="17"/>
      <c r="H25" s="17"/>
      <c r="I25" s="17"/>
      <c r="J25" s="17"/>
      <c r="K25" s="17"/>
    </row>
    <row r="26" spans="1:11" ht="12.75" hidden="1" customHeight="1" x14ac:dyDescent="0.25">
      <c r="A26" s="11" t="s">
        <v>71</v>
      </c>
      <c r="B26" s="4"/>
      <c r="C26" s="4"/>
      <c r="D26" s="11"/>
      <c r="E26" s="11"/>
      <c r="F26" s="11"/>
      <c r="G26" s="17"/>
      <c r="H26" s="17"/>
      <c r="I26" s="17"/>
      <c r="J26" s="17"/>
      <c r="K26" s="17"/>
    </row>
    <row r="27" spans="1:11" hidden="1" x14ac:dyDescent="0.25">
      <c r="A27" s="10" t="s">
        <v>57</v>
      </c>
      <c r="B27" s="10"/>
      <c r="C27" s="10"/>
      <c r="D27" s="10"/>
      <c r="E27" s="10"/>
      <c r="F27" s="10"/>
      <c r="G27" s="17"/>
      <c r="H27" s="17"/>
      <c r="I27" s="17"/>
      <c r="J27" s="17"/>
      <c r="K27" s="17"/>
    </row>
    <row r="28" spans="1:11" hidden="1" x14ac:dyDescent="0.25">
      <c r="A28" s="10" t="s">
        <v>102</v>
      </c>
      <c r="B28" s="10"/>
      <c r="C28" s="10"/>
      <c r="D28" s="10"/>
      <c r="E28" s="10"/>
      <c r="F28" s="10"/>
      <c r="G28" s="17"/>
      <c r="H28" s="17"/>
      <c r="I28" s="17"/>
      <c r="J28" s="17"/>
      <c r="K28" s="17"/>
    </row>
    <row r="29" spans="1:11" hidden="1" x14ac:dyDescent="0.25">
      <c r="A29" s="11" t="s">
        <v>103</v>
      </c>
      <c r="B29" s="11"/>
      <c r="C29" s="11"/>
      <c r="D29" s="11"/>
      <c r="E29" s="11"/>
      <c r="F29" s="11"/>
      <c r="G29" s="17"/>
      <c r="H29" s="17"/>
      <c r="I29" s="17"/>
      <c r="J29" s="17"/>
      <c r="K29" s="17"/>
    </row>
    <row r="30" spans="1:11" hidden="1" x14ac:dyDescent="0.25">
      <c r="A30" s="11" t="s">
        <v>59</v>
      </c>
      <c r="B30" s="11"/>
      <c r="C30" s="11"/>
      <c r="D30" s="11"/>
      <c r="E30" s="11"/>
      <c r="F30" s="11"/>
      <c r="G30" s="17"/>
      <c r="H30" s="17"/>
      <c r="I30" s="17"/>
      <c r="J30" s="17"/>
      <c r="K30" s="17"/>
    </row>
    <row r="31" spans="1:11" hidden="1" x14ac:dyDescent="0.25">
      <c r="A31" s="10" t="s">
        <v>104</v>
      </c>
      <c r="B31" s="10"/>
      <c r="C31" s="10"/>
      <c r="D31" s="10"/>
      <c r="E31" s="10"/>
      <c r="F31" s="10"/>
      <c r="G31" s="17"/>
      <c r="H31" s="17"/>
      <c r="I31" s="17"/>
      <c r="J31" s="17"/>
      <c r="K31" s="17"/>
    </row>
    <row r="32" spans="1:11" hidden="1" x14ac:dyDescent="0.25">
      <c r="A32" s="10" t="s">
        <v>105</v>
      </c>
      <c r="B32" s="10"/>
      <c r="C32" s="10"/>
      <c r="D32" s="10"/>
      <c r="E32" s="10"/>
      <c r="F32" s="10"/>
      <c r="G32" s="17"/>
      <c r="H32" s="17"/>
      <c r="I32" s="17"/>
      <c r="J32" s="17"/>
      <c r="K32" s="17"/>
    </row>
    <row r="33" spans="1:11" hidden="1" x14ac:dyDescent="0.25">
      <c r="A33" s="10" t="s">
        <v>106</v>
      </c>
      <c r="B33" s="10"/>
      <c r="C33" s="10"/>
      <c r="D33" s="10"/>
      <c r="E33" s="10"/>
      <c r="F33" s="10"/>
      <c r="G33" s="17"/>
      <c r="H33" s="17"/>
      <c r="I33" s="17"/>
      <c r="J33" s="17"/>
      <c r="K33" s="17"/>
    </row>
    <row r="34" spans="1:11" hidden="1" x14ac:dyDescent="0.25">
      <c r="A34" s="11" t="s">
        <v>107</v>
      </c>
      <c r="B34" s="11"/>
      <c r="C34" s="11"/>
      <c r="D34" s="11"/>
      <c r="E34" s="11"/>
      <c r="F34" s="11"/>
      <c r="G34" s="17"/>
      <c r="H34" s="17"/>
      <c r="I34" s="17"/>
      <c r="J34" s="17"/>
      <c r="K34" s="17"/>
    </row>
    <row r="35" spans="1:11" hidden="1" x14ac:dyDescent="0.25">
      <c r="A35" s="11" t="s">
        <v>108</v>
      </c>
      <c r="B35" s="11"/>
      <c r="C35" s="11"/>
      <c r="D35" s="11"/>
      <c r="E35" s="11"/>
      <c r="F35" s="11"/>
      <c r="G35" s="17"/>
      <c r="H35" s="17"/>
      <c r="I35" s="17"/>
      <c r="J35" s="17"/>
      <c r="K35" s="17"/>
    </row>
    <row r="36" spans="1:11" hidden="1" x14ac:dyDescent="0.25">
      <c r="A36" s="10" t="s">
        <v>109</v>
      </c>
      <c r="B36" s="61"/>
      <c r="C36" s="61"/>
      <c r="D36" s="61"/>
      <c r="E36" s="61"/>
      <c r="F36" s="61"/>
      <c r="G36" s="17"/>
      <c r="H36" s="17"/>
      <c r="I36" s="17"/>
      <c r="J36" s="17"/>
      <c r="K36" s="17"/>
    </row>
    <row r="37" spans="1:11" hidden="1" x14ac:dyDescent="0.25">
      <c r="A37" s="10" t="s">
        <v>82</v>
      </c>
      <c r="B37" s="61"/>
      <c r="C37" s="61"/>
      <c r="D37" s="61"/>
      <c r="E37" s="61"/>
      <c r="F37" s="61"/>
      <c r="G37" s="17"/>
      <c r="H37" s="17"/>
      <c r="I37" s="17"/>
      <c r="J37" s="17"/>
      <c r="K37" s="17"/>
    </row>
    <row r="38" spans="1:11" hidden="1" x14ac:dyDescent="0.25">
      <c r="A38" s="10" t="s">
        <v>110</v>
      </c>
      <c r="B38" s="61"/>
      <c r="C38" s="61"/>
      <c r="D38" s="61"/>
      <c r="E38" s="61"/>
      <c r="F38" s="61"/>
      <c r="G38" s="17"/>
      <c r="H38" s="17"/>
      <c r="I38" s="17"/>
      <c r="J38" s="17"/>
      <c r="K38" s="17"/>
    </row>
    <row r="39" spans="1:11" hidden="1" x14ac:dyDescent="0.25">
      <c r="A39" s="11" t="s">
        <v>111</v>
      </c>
      <c r="B39" s="4"/>
      <c r="C39" s="4"/>
      <c r="D39" s="4"/>
      <c r="E39" s="4"/>
      <c r="F39" s="4"/>
      <c r="G39" s="17"/>
      <c r="H39" s="17"/>
      <c r="I39" s="17"/>
      <c r="J39" s="17"/>
      <c r="K39" s="17"/>
    </row>
    <row r="40" spans="1:11" hidden="1" x14ac:dyDescent="0.25">
      <c r="A40" s="4" t="s">
        <v>112</v>
      </c>
      <c r="B40" s="4"/>
      <c r="C40" s="4"/>
      <c r="D40" s="4"/>
      <c r="E40" s="4"/>
      <c r="F40" s="4"/>
      <c r="G40" s="17"/>
      <c r="H40" s="17"/>
      <c r="I40" s="17"/>
      <c r="J40" s="17"/>
      <c r="K40" s="17"/>
    </row>
    <row r="41" spans="1:11" hidden="1" x14ac:dyDescent="0.25">
      <c r="A41" s="4" t="s">
        <v>113</v>
      </c>
      <c r="B41" s="4"/>
      <c r="C41" s="4"/>
      <c r="D41" s="4"/>
      <c r="E41" s="4"/>
      <c r="F41" s="4"/>
      <c r="G41" s="17"/>
      <c r="H41" s="17"/>
      <c r="I41" s="17"/>
      <c r="J41" s="17"/>
      <c r="K41" s="17"/>
    </row>
    <row r="42" spans="1:11" hidden="1" x14ac:dyDescent="0.25">
      <c r="A42" s="4" t="s">
        <v>114</v>
      </c>
      <c r="B42" s="4"/>
      <c r="C42" s="4"/>
      <c r="D42" s="4"/>
      <c r="E42" s="4"/>
      <c r="F42" s="4"/>
      <c r="G42" s="17"/>
      <c r="H42" s="17"/>
      <c r="I42" s="17"/>
      <c r="J42" s="17"/>
      <c r="K42" s="17"/>
    </row>
    <row r="43" spans="1:11" hidden="1" x14ac:dyDescent="0.25">
      <c r="A43" s="4" t="s">
        <v>115</v>
      </c>
      <c r="B43" s="4"/>
      <c r="C43" s="4"/>
      <c r="D43" s="4"/>
      <c r="E43" s="4"/>
      <c r="F43" s="4"/>
      <c r="G43" s="17"/>
      <c r="H43" s="17"/>
      <c r="I43" s="17"/>
      <c r="J43" s="17"/>
      <c r="K43" s="17"/>
    </row>
    <row r="44" spans="1:11" hidden="1" x14ac:dyDescent="0.25">
      <c r="A44" s="4" t="s">
        <v>116</v>
      </c>
      <c r="B44" s="4"/>
      <c r="C44" s="4"/>
      <c r="D44" s="4"/>
      <c r="E44" s="4"/>
      <c r="F44" s="4"/>
      <c r="G44" s="17"/>
      <c r="H44" s="17"/>
      <c r="I44" s="17"/>
      <c r="J44" s="17"/>
      <c r="K44" s="17"/>
    </row>
    <row r="45" spans="1:11" hidden="1" x14ac:dyDescent="0.25">
      <c r="A45" s="62" t="s">
        <v>117</v>
      </c>
      <c r="B45" s="61"/>
      <c r="C45" s="61"/>
      <c r="D45" s="61"/>
      <c r="E45" s="61"/>
      <c r="F45" s="61"/>
      <c r="G45" s="17"/>
      <c r="H45" s="17"/>
      <c r="I45" s="17"/>
      <c r="J45" s="17"/>
      <c r="K45" s="17"/>
    </row>
    <row r="46" spans="1:11" hidden="1" x14ac:dyDescent="0.25">
      <c r="A46" s="61" t="s">
        <v>118</v>
      </c>
      <c r="B46" s="61"/>
      <c r="C46" s="61"/>
      <c r="D46" s="61"/>
      <c r="E46" s="61"/>
      <c r="F46" s="61"/>
      <c r="G46" s="17"/>
      <c r="H46" s="17"/>
      <c r="I46" s="17"/>
      <c r="J46" s="17"/>
      <c r="K46" s="17"/>
    </row>
    <row r="47" spans="1:11" hidden="1" x14ac:dyDescent="0.25">
      <c r="A47" s="37">
        <v>-20000</v>
      </c>
      <c r="B47" s="4"/>
      <c r="C47" s="4"/>
      <c r="D47" s="4"/>
      <c r="E47" s="4"/>
      <c r="F47" s="4"/>
      <c r="G47" s="17"/>
      <c r="H47" s="17"/>
      <c r="I47" s="17"/>
      <c r="J47" s="17"/>
      <c r="K47" s="17"/>
    </row>
    <row r="48" spans="1:11" ht="25" hidden="1" x14ac:dyDescent="0.25">
      <c r="A48" s="79" t="s">
        <v>119</v>
      </c>
      <c r="B48" s="61"/>
      <c r="C48" s="61"/>
      <c r="D48" s="61"/>
      <c r="E48" s="61"/>
      <c r="F48" s="61"/>
      <c r="G48" s="17"/>
      <c r="H48" s="17"/>
      <c r="I48" s="17"/>
      <c r="J48" s="17"/>
      <c r="K48" s="17"/>
    </row>
    <row r="49" spans="1:11" ht="25" hidden="1" x14ac:dyDescent="0.25">
      <c r="A49" s="79" t="s">
        <v>120</v>
      </c>
      <c r="B49" s="61"/>
      <c r="C49" s="61"/>
      <c r="D49" s="61"/>
      <c r="E49" s="61"/>
      <c r="F49" s="61"/>
      <c r="G49" s="17"/>
      <c r="H49" s="17"/>
      <c r="I49" s="17"/>
      <c r="J49" s="17"/>
      <c r="K49" s="17"/>
    </row>
    <row r="50" spans="1:11" ht="25" hidden="1" x14ac:dyDescent="0.25">
      <c r="A50" s="80" t="s">
        <v>121</v>
      </c>
      <c r="B50" s="4"/>
      <c r="C50" s="4"/>
      <c r="D50" s="4"/>
      <c r="E50" s="4"/>
      <c r="F50" s="4"/>
      <c r="G50" s="17"/>
      <c r="H50" s="17"/>
      <c r="I50" s="17"/>
      <c r="J50" s="17"/>
      <c r="K50" s="17"/>
    </row>
    <row r="51" spans="1:11" ht="25" hidden="1" x14ac:dyDescent="0.25">
      <c r="A51" s="80" t="s">
        <v>122</v>
      </c>
      <c r="B51" s="4"/>
      <c r="C51" s="4"/>
      <c r="D51" s="4"/>
      <c r="E51" s="4"/>
      <c r="F51" s="4"/>
      <c r="G51" s="17"/>
      <c r="H51" s="17"/>
      <c r="I51" s="17"/>
      <c r="J51" s="17"/>
      <c r="K51" s="17"/>
    </row>
    <row r="52" spans="1:11" ht="37.5" hidden="1" x14ac:dyDescent="0.3">
      <c r="A52" s="80" t="s">
        <v>123</v>
      </c>
      <c r="B52" s="72"/>
      <c r="C52" s="72"/>
      <c r="D52" s="72"/>
      <c r="E52" s="11"/>
      <c r="F52" s="11"/>
      <c r="G52" s="17"/>
      <c r="H52" s="17"/>
      <c r="I52" s="17"/>
      <c r="J52" s="17"/>
      <c r="K52" s="17"/>
    </row>
    <row r="53" spans="1:11" ht="13" hidden="1" x14ac:dyDescent="0.3">
      <c r="A53" s="77" t="s">
        <v>124</v>
      </c>
      <c r="B53" s="71"/>
      <c r="C53" s="71"/>
      <c r="D53" s="71"/>
      <c r="E53" s="10"/>
      <c r="F53" s="10" t="b">
        <v>1</v>
      </c>
      <c r="G53" s="17"/>
      <c r="H53" s="17"/>
      <c r="I53" s="17"/>
      <c r="J53" s="17"/>
      <c r="K53" s="17"/>
    </row>
    <row r="54" spans="1:11" ht="13" hidden="1" x14ac:dyDescent="0.3">
      <c r="A54" s="78" t="s">
        <v>125</v>
      </c>
      <c r="B54" s="77"/>
      <c r="C54" s="77"/>
      <c r="D54" s="77"/>
      <c r="E54" s="10"/>
      <c r="F54" s="10" t="b">
        <v>0</v>
      </c>
      <c r="G54" s="17"/>
      <c r="H54" s="17"/>
      <c r="I54" s="17"/>
      <c r="J54" s="17"/>
      <c r="K54" s="17"/>
    </row>
    <row r="55" spans="1:11" ht="13" hidden="1" x14ac:dyDescent="0.25">
      <c r="A55" s="81"/>
      <c r="B55" s="73">
        <f>COUNT(Travel!B12:B19)</f>
        <v>8</v>
      </c>
      <c r="C55" s="73"/>
      <c r="D55" s="73">
        <f>COUNTIF(Travel!D12:D19,"*")</f>
        <v>8</v>
      </c>
      <c r="E55" s="74"/>
      <c r="F55" s="74" t="b">
        <f>MIN(B55,D55)=MAX(B55,D55)</f>
        <v>1</v>
      </c>
      <c r="G55" s="17"/>
      <c r="H55" s="17"/>
      <c r="I55" s="17"/>
      <c r="J55" s="17"/>
      <c r="K55" s="17"/>
    </row>
    <row r="56" spans="1:11" ht="13" hidden="1" x14ac:dyDescent="0.25">
      <c r="A56" s="81" t="s">
        <v>126</v>
      </c>
      <c r="B56" s="73">
        <f>COUNT(Travel!B24:B188)</f>
        <v>165</v>
      </c>
      <c r="C56" s="73"/>
      <c r="D56" s="73">
        <f>COUNTIF(Travel!D24:D188,"*")</f>
        <v>164</v>
      </c>
      <c r="E56" s="74"/>
      <c r="F56" s="74" t="b">
        <f>MIN(B56,D56)=MAX(B56,D56)</f>
        <v>0</v>
      </c>
    </row>
    <row r="57" spans="1:11" ht="13" hidden="1" x14ac:dyDescent="0.3">
      <c r="A57" s="82"/>
      <c r="B57" s="73">
        <f>COUNT(Travel!B188:B205)</f>
        <v>13</v>
      </c>
      <c r="C57" s="73"/>
      <c r="D57" s="73">
        <f>COUNTIF(Travel!D188:D205,"*")</f>
        <v>13</v>
      </c>
      <c r="E57" s="74"/>
      <c r="F57" s="74" t="b">
        <f>MIN(B57,D57)=MAX(B57,D57)</f>
        <v>1</v>
      </c>
    </row>
    <row r="58" spans="1:11" ht="13" hidden="1" x14ac:dyDescent="0.3">
      <c r="A58" s="83" t="s">
        <v>127</v>
      </c>
      <c r="B58" s="75">
        <f>COUNT(Hospitality!B11:B18)</f>
        <v>0</v>
      </c>
      <c r="C58" s="75"/>
      <c r="D58" s="75">
        <f>COUNTIF(Hospitality!D11:D18,"*")</f>
        <v>0</v>
      </c>
      <c r="E58" s="76"/>
      <c r="F58" s="76" t="b">
        <f>MIN(B58,D58)=MAX(B58,D58)</f>
        <v>1</v>
      </c>
    </row>
    <row r="59" spans="1:11" ht="13" hidden="1" x14ac:dyDescent="0.3">
      <c r="A59" s="84" t="s">
        <v>128</v>
      </c>
      <c r="B59" s="74">
        <f>COUNT('All other expenses'!B11:B19)</f>
        <v>0</v>
      </c>
      <c r="C59" s="74"/>
      <c r="D59" s="74">
        <f>COUNTIF('All other expenses'!D11:D19,"*")</f>
        <v>0</v>
      </c>
      <c r="E59" s="74"/>
      <c r="F59" s="74" t="b">
        <f>MIN(B59,D59)=MAX(B59,D59)</f>
        <v>1</v>
      </c>
    </row>
    <row r="60" spans="1:11" ht="13" hidden="1" x14ac:dyDescent="0.3">
      <c r="A60" s="83" t="s">
        <v>129</v>
      </c>
      <c r="B60" s="75">
        <f>COUNTIF('Gifts and benefits'!B11:B43,"*")</f>
        <v>31</v>
      </c>
      <c r="C60" s="75">
        <f>COUNTIF('Gifts and benefits'!C11:C43,"*")</f>
        <v>29</v>
      </c>
      <c r="D60" s="75"/>
      <c r="E60" s="75">
        <f>COUNTA('Gifts and benefits'!E11:E43)</f>
        <v>1</v>
      </c>
      <c r="F60" s="76" t="b">
        <f>MIN(B60,C60,E60)=MAX(B60,C60,E60)</f>
        <v>0</v>
      </c>
    </row>
    <row r="61" spans="1:11" x14ac:dyDescent="0.25"/>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2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200-000001000000}"/>
    <dataValidation allowBlank="1" showInputMessage="1" showErrorMessage="1" prompt="Headings on following tabs will pre populate with what you enter here" sqref="B2:F2" xr:uid="{00000000-0002-0000-0200-000002000000}"/>
    <dataValidation allowBlank="1" showInputMessage="1" showErrorMessage="1" prompt="Headings on following tabs will pre populate with what you enter here_x000a__x000a_Create a new workbook for a new Departmental Secretary or Chief Executive" sqref="B3:F3" xr:uid="{00000000-0002-0000-0200-000003000000}"/>
    <dataValidation allowBlank="1" showInputMessage="1" showErrorMessage="1" prompt="Headings on following tabs will pre populate with what you enter here_x000a__x000a_Update if a shorter or different period is covered" sqref="B4:F5" xr:uid="{00000000-0002-0000-02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200-000005000000}"/>
  </dataValidations>
  <printOptions gridLines="1"/>
  <pageMargins left="0.70866141732283472" right="0.70866141732283472" top="0.74803149606299213" bottom="0.74803149606299213" header="0.31496062992125984" footer="0.31496062992125984"/>
  <pageSetup paperSize="9" scale="88"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41"/>
  <sheetViews>
    <sheetView topLeftCell="B1" zoomScaleNormal="100" workbookViewId="0">
      <selection activeCell="G9" sqref="G9"/>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6.81640625" customWidth="1"/>
    <col min="7" max="10" width="9.1796875" hidden="1" customWidth="1"/>
    <col min="11" max="13" width="0" hidden="1" customWidth="1"/>
    <col min="14" max="16384" width="9.1796875" hidden="1"/>
  </cols>
  <sheetData>
    <row r="1" spans="1:6" ht="26.25" customHeight="1" x14ac:dyDescent="0.25">
      <c r="A1" s="154" t="s">
        <v>51</v>
      </c>
      <c r="B1" s="154"/>
      <c r="C1" s="154"/>
      <c r="D1" s="154"/>
      <c r="E1" s="154"/>
    </row>
    <row r="2" spans="1:6" ht="21" customHeight="1" x14ac:dyDescent="0.25">
      <c r="A2" s="3" t="s">
        <v>52</v>
      </c>
      <c r="B2" s="153" t="str">
        <f>'Summary and sign-off'!B2:F2</f>
        <v>Kāinga Ora - Homes and Communities</v>
      </c>
      <c r="C2" s="153"/>
      <c r="D2" s="153"/>
      <c r="E2" s="153"/>
    </row>
    <row r="3" spans="1:6" ht="31" x14ac:dyDescent="0.25">
      <c r="A3" s="3" t="s">
        <v>130</v>
      </c>
      <c r="B3" s="153" t="str">
        <f>'Summary and sign-off'!B3:F3</f>
        <v xml:space="preserve">Andrew McKenzie (until 1 November 2024) and Matt Crockett </v>
      </c>
      <c r="C3" s="153"/>
      <c r="D3" s="153"/>
      <c r="E3" s="153"/>
    </row>
    <row r="4" spans="1:6" ht="21" customHeight="1" x14ac:dyDescent="0.25">
      <c r="A4" s="3" t="s">
        <v>54</v>
      </c>
      <c r="B4" s="153">
        <f>'Summary and sign-off'!B4:F4</f>
        <v>45474</v>
      </c>
      <c r="C4" s="153"/>
      <c r="D4" s="153"/>
      <c r="E4" s="153"/>
    </row>
    <row r="5" spans="1:6" ht="21" customHeight="1" x14ac:dyDescent="0.25">
      <c r="A5" s="3" t="s">
        <v>55</v>
      </c>
      <c r="B5" s="153">
        <f>'Summary and sign-off'!B5:F5</f>
        <v>45838</v>
      </c>
      <c r="C5" s="153"/>
      <c r="D5" s="153"/>
      <c r="E5" s="153"/>
    </row>
    <row r="6" spans="1:6" ht="21" customHeight="1" x14ac:dyDescent="0.25">
      <c r="A6" s="3" t="s">
        <v>56</v>
      </c>
      <c r="B6" s="147" t="s">
        <v>57</v>
      </c>
      <c r="C6" s="147"/>
      <c r="D6" s="147"/>
      <c r="E6" s="147"/>
      <c r="F6" s="23"/>
    </row>
    <row r="7" spans="1:6" ht="21" customHeight="1" x14ac:dyDescent="0.25">
      <c r="A7" s="3" t="s">
        <v>58</v>
      </c>
      <c r="B7" s="147" t="s">
        <v>59</v>
      </c>
      <c r="C7" s="147"/>
      <c r="D7" s="147"/>
      <c r="E7" s="147"/>
      <c r="F7" s="23"/>
    </row>
    <row r="8" spans="1:6" ht="35.25" customHeight="1" x14ac:dyDescent="0.25">
      <c r="A8" s="157" t="s">
        <v>131</v>
      </c>
      <c r="B8" s="157"/>
      <c r="C8" s="158"/>
      <c r="D8" s="158"/>
      <c r="E8" s="158"/>
    </row>
    <row r="9" spans="1:6" ht="35.25" customHeight="1" x14ac:dyDescent="0.25">
      <c r="A9" s="155" t="s">
        <v>132</v>
      </c>
      <c r="B9" s="156"/>
      <c r="C9" s="156"/>
      <c r="D9" s="156"/>
      <c r="E9" s="156"/>
    </row>
    <row r="10" spans="1:6" ht="27" customHeight="1" x14ac:dyDescent="0.25">
      <c r="A10" s="24" t="s">
        <v>133</v>
      </c>
      <c r="B10" s="24" t="s">
        <v>63</v>
      </c>
      <c r="C10" s="24" t="s">
        <v>134</v>
      </c>
      <c r="D10" s="24" t="s">
        <v>135</v>
      </c>
      <c r="E10" s="24" t="s">
        <v>66</v>
      </c>
      <c r="F10" s="20"/>
    </row>
    <row r="11" spans="1:6" s="2" customFormat="1" x14ac:dyDescent="0.25">
      <c r="A11" s="102"/>
      <c r="B11" s="103"/>
      <c r="C11" s="107"/>
      <c r="D11" s="107"/>
      <c r="E11" s="108"/>
    </row>
    <row r="12" spans="1:6" s="2" customFormat="1" x14ac:dyDescent="0.25">
      <c r="A12" s="102"/>
      <c r="B12" s="103"/>
      <c r="C12" s="107"/>
      <c r="D12" s="107"/>
      <c r="E12" s="108"/>
    </row>
    <row r="13" spans="1:6" s="2" customFormat="1" x14ac:dyDescent="0.25">
      <c r="A13" s="102"/>
      <c r="B13" s="103"/>
      <c r="C13" s="107"/>
      <c r="D13" s="107"/>
      <c r="E13" s="108"/>
    </row>
    <row r="14" spans="1:6" s="2" customFormat="1" x14ac:dyDescent="0.25">
      <c r="A14" s="102"/>
      <c r="B14" s="103"/>
      <c r="C14" s="107"/>
      <c r="D14" s="107"/>
      <c r="E14" s="108"/>
    </row>
    <row r="15" spans="1:6" s="2" customFormat="1" x14ac:dyDescent="0.25">
      <c r="A15" s="102"/>
      <c r="B15" s="103"/>
      <c r="C15" s="107"/>
      <c r="D15" s="107"/>
      <c r="E15" s="108"/>
    </row>
    <row r="16" spans="1:6" s="2" customFormat="1" x14ac:dyDescent="0.25">
      <c r="A16" s="102"/>
      <c r="B16" s="103"/>
      <c r="C16" s="107"/>
      <c r="D16" s="107"/>
      <c r="E16" s="108"/>
    </row>
    <row r="17" spans="1:6" s="2" customFormat="1" x14ac:dyDescent="0.25">
      <c r="A17" s="102"/>
      <c r="B17" s="103"/>
      <c r="C17" s="107"/>
      <c r="D17" s="107"/>
      <c r="E17" s="108"/>
    </row>
    <row r="18" spans="1:6" s="2" customFormat="1" x14ac:dyDescent="0.25">
      <c r="A18" s="102"/>
      <c r="B18" s="103"/>
      <c r="C18" s="107"/>
      <c r="D18" s="107"/>
      <c r="E18" s="108"/>
    </row>
    <row r="19" spans="1:6" s="2" customFormat="1" ht="12.75" customHeight="1" x14ac:dyDescent="0.25">
      <c r="A19" s="106"/>
      <c r="B19" s="103"/>
      <c r="C19" s="107"/>
      <c r="D19" s="107"/>
      <c r="E19" s="108"/>
    </row>
    <row r="20" spans="1:6" ht="12.75" customHeight="1" x14ac:dyDescent="0.25">
      <c r="A20" s="52" t="s">
        <v>136</v>
      </c>
      <c r="B20" s="60">
        <f>SUM(B11:B19)</f>
        <v>0</v>
      </c>
      <c r="C20" s="68" t="str">
        <f>IF(SUBTOTAL(3,B11:B19)=SUBTOTAL(103,B11:B19),'Summary and sign-off'!$A$48,'Summary and sign-off'!$A$49)</f>
        <v>Check - there are no hidden rows with data</v>
      </c>
      <c r="D20" s="152" t="str">
        <f>IF('Summary and sign-off'!F59='Summary and sign-off'!F54,'Summary and sign-off'!A51,'Summary and sign-off'!A50)</f>
        <v>Check - each entry provides sufficient information</v>
      </c>
      <c r="E20" s="152"/>
    </row>
    <row r="21" spans="1:6" ht="14.15" customHeight="1" x14ac:dyDescent="0.25">
      <c r="B21" s="17"/>
      <c r="C21" s="17"/>
      <c r="D21" s="17"/>
      <c r="E21" s="17"/>
    </row>
    <row r="22" spans="1:6" ht="13" x14ac:dyDescent="0.3">
      <c r="A22" s="18" t="s">
        <v>137</v>
      </c>
      <c r="B22" s="17"/>
      <c r="C22" s="17"/>
      <c r="D22" s="17"/>
      <c r="E22" s="17"/>
    </row>
    <row r="23" spans="1:6" ht="12.65" customHeight="1" x14ac:dyDescent="0.25">
      <c r="A23" s="20" t="s">
        <v>138</v>
      </c>
      <c r="B23" s="17"/>
      <c r="C23" s="17"/>
      <c r="D23" s="17"/>
      <c r="E23" s="17"/>
    </row>
    <row r="24" spans="1:6" ht="13" x14ac:dyDescent="0.3">
      <c r="A24" s="20" t="s">
        <v>71</v>
      </c>
      <c r="B24" s="19"/>
      <c r="C24" s="17"/>
      <c r="D24" s="17"/>
      <c r="E24" s="17"/>
      <c r="F24" s="17"/>
    </row>
    <row r="25" spans="1:6" x14ac:dyDescent="0.25">
      <c r="A25" s="20" t="s">
        <v>72</v>
      </c>
      <c r="C25" s="17"/>
      <c r="D25" s="17"/>
      <c r="E25" s="17"/>
      <c r="F25" s="17"/>
    </row>
    <row r="26" spans="1:6" ht="12.75" customHeight="1" x14ac:dyDescent="0.25">
      <c r="A26" s="20" t="s">
        <v>73</v>
      </c>
      <c r="B26" s="25"/>
      <c r="C26" s="22"/>
      <c r="D26" s="22"/>
      <c r="E26" s="22"/>
      <c r="F26" s="22"/>
    </row>
    <row r="27" spans="1:6" x14ac:dyDescent="0.25">
      <c r="B27" s="26"/>
      <c r="C27" s="17"/>
      <c r="D27" s="17"/>
      <c r="E27" s="17"/>
    </row>
    <row r="28" spans="1:6" hidden="1" x14ac:dyDescent="0.25">
      <c r="A28" s="17"/>
      <c r="B28" s="17"/>
      <c r="C28" s="17"/>
      <c r="D28" s="17"/>
    </row>
    <row r="29" spans="1:6" ht="12.75" hidden="1" customHeight="1" x14ac:dyDescent="0.25"/>
    <row r="30" spans="1:6" hidden="1" x14ac:dyDescent="0.25">
      <c r="A30" s="17"/>
      <c r="B30" s="17"/>
      <c r="C30" s="17"/>
      <c r="D30" s="17"/>
      <c r="E30" s="17"/>
    </row>
    <row r="31" spans="1:6" hidden="1" x14ac:dyDescent="0.25">
      <c r="A31" s="17"/>
      <c r="B31" s="17"/>
      <c r="C31" s="17"/>
      <c r="D31" s="17"/>
      <c r="E31" s="17"/>
    </row>
    <row r="32" spans="1:6" hidden="1" x14ac:dyDescent="0.25">
      <c r="A32" s="17"/>
      <c r="B32" s="17"/>
      <c r="C32" s="17"/>
      <c r="D32" s="17"/>
      <c r="E32" s="17"/>
    </row>
    <row r="33" spans="1:5" hidden="1" x14ac:dyDescent="0.25">
      <c r="A33" s="17"/>
      <c r="B33" s="17"/>
      <c r="C33" s="17"/>
      <c r="D33" s="17"/>
      <c r="E33" s="17"/>
    </row>
    <row r="34" spans="1:5" hidden="1" x14ac:dyDescent="0.25">
      <c r="A34" s="17"/>
      <c r="B34" s="17"/>
      <c r="C34" s="17"/>
      <c r="D34" s="17"/>
      <c r="E34" s="17"/>
    </row>
    <row r="35" spans="1:5" x14ac:dyDescent="0.25"/>
    <row r="36" spans="1:5" x14ac:dyDescent="0.25"/>
    <row r="37" spans="1:5" x14ac:dyDescent="0.25"/>
    <row r="38" spans="1:5" x14ac:dyDescent="0.25"/>
    <row r="39" spans="1:5" x14ac:dyDescent="0.25"/>
    <row r="40" spans="1:5" x14ac:dyDescent="0.25"/>
    <row r="41" spans="1:5" x14ac:dyDescent="0.25"/>
  </sheetData>
  <sheetProtection formatCells="0" insertRows="0" deleteRows="0"/>
  <mergeCells count="10">
    <mergeCell ref="D20:E20"/>
    <mergeCell ref="B6:E6"/>
    <mergeCell ref="B5:E5"/>
    <mergeCell ref="B7:E7"/>
    <mergeCell ref="A1:E1"/>
    <mergeCell ref="B2:E2"/>
    <mergeCell ref="B3:E3"/>
    <mergeCell ref="B4:E4"/>
    <mergeCell ref="A9:E9"/>
    <mergeCell ref="A8:E8"/>
  </mergeCells>
  <dataValidations count="2">
    <dataValidation allowBlank="1" showInputMessage="1" showErrorMessage="1" prompt="Insert additional rows as needed:_x000a_- 'right click' on a row number (left of screen)_x000a_- select 'Insert' (this will insert a row above it)" sqref="A10" xr:uid="{00000000-0002-0000-0300-000000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1:A19" xr:uid="{00000000-0002-0000-0300-000001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B11:B19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L759"/>
  <sheetViews>
    <sheetView tabSelected="1" zoomScale="80" zoomScaleNormal="80" workbookViewId="0">
      <selection activeCell="D32" sqref="D32"/>
    </sheetView>
  </sheetViews>
  <sheetFormatPr defaultColWidth="0" defaultRowHeight="12.75" customHeight="1" zeroHeight="1" x14ac:dyDescent="0.25"/>
  <cols>
    <col min="1" max="1" width="35.7265625" customWidth="1"/>
    <col min="2" max="2" width="14.26953125" customWidth="1"/>
    <col min="3" max="3" width="41.453125" customWidth="1"/>
    <col min="4" max="4" width="42.1796875" customWidth="1"/>
    <col min="5" max="5" width="26.7265625" customWidth="1"/>
    <col min="6" max="8" width="9.1796875" hidden="1" customWidth="1"/>
    <col min="9" max="12" width="0" hidden="1" customWidth="1"/>
    <col min="13" max="16381" width="9.1796875" hidden="1"/>
    <col min="16382" max="16382" width="9.1796875" hidden="1" customWidth="1"/>
    <col min="16383" max="16384" width="9.1796875" hidden="1"/>
  </cols>
  <sheetData>
    <row r="1" spans="1:5" ht="26.25" customHeight="1" x14ac:dyDescent="0.25">
      <c r="A1" s="154" t="s">
        <v>51</v>
      </c>
      <c r="B1" s="154"/>
      <c r="C1" s="154"/>
      <c r="D1" s="154"/>
      <c r="E1" s="154"/>
    </row>
    <row r="2" spans="1:5" ht="21" customHeight="1" x14ac:dyDescent="0.25">
      <c r="A2" s="3" t="s">
        <v>52</v>
      </c>
      <c r="B2" s="153" t="str">
        <f>'Summary and sign-off'!B2:F2</f>
        <v>Kāinga Ora - Homes and Communities</v>
      </c>
      <c r="C2" s="153"/>
      <c r="D2" s="153"/>
      <c r="E2" s="153"/>
    </row>
    <row r="3" spans="1:5" ht="30.75" customHeight="1" x14ac:dyDescent="0.25">
      <c r="A3" s="3" t="s">
        <v>53</v>
      </c>
      <c r="B3" s="153" t="str">
        <f>'Summary and sign-off'!B3:F3</f>
        <v xml:space="preserve">Andrew McKenzie (until 1 November 2024) and Matt Crockett </v>
      </c>
      <c r="C3" s="153"/>
      <c r="D3" s="153"/>
      <c r="E3" s="153"/>
    </row>
    <row r="4" spans="1:5" ht="21" customHeight="1" x14ac:dyDescent="0.25">
      <c r="A4" s="3" t="s">
        <v>54</v>
      </c>
      <c r="B4" s="153">
        <f>'Summary and sign-off'!B4:F4</f>
        <v>45474</v>
      </c>
      <c r="C4" s="153"/>
      <c r="D4" s="153"/>
      <c r="E4" s="153"/>
    </row>
    <row r="5" spans="1:5" ht="21" customHeight="1" x14ac:dyDescent="0.25">
      <c r="A5" s="3" t="s">
        <v>55</v>
      </c>
      <c r="B5" s="153">
        <f>'Summary and sign-off'!B5:F5</f>
        <v>45838</v>
      </c>
      <c r="C5" s="153"/>
      <c r="D5" s="153"/>
      <c r="E5" s="153"/>
    </row>
    <row r="6" spans="1:5" ht="21" customHeight="1" x14ac:dyDescent="0.25">
      <c r="A6" s="3" t="s">
        <v>56</v>
      </c>
      <c r="B6" s="147" t="s">
        <v>57</v>
      </c>
      <c r="C6" s="147"/>
      <c r="D6" s="147"/>
      <c r="E6" s="147"/>
    </row>
    <row r="7" spans="1:5" ht="21" customHeight="1" x14ac:dyDescent="0.25">
      <c r="A7" s="3" t="s">
        <v>58</v>
      </c>
      <c r="B7" s="147" t="s">
        <v>59</v>
      </c>
      <c r="C7" s="147"/>
      <c r="D7" s="147"/>
      <c r="E7" s="147"/>
    </row>
    <row r="8" spans="1:5" ht="36" customHeight="1" x14ac:dyDescent="0.25">
      <c r="A8" s="162" t="s">
        <v>139</v>
      </c>
      <c r="B8" s="157"/>
      <c r="C8" s="157"/>
      <c r="D8" s="157"/>
      <c r="E8" s="157"/>
    </row>
    <row r="9" spans="1:5" ht="36" customHeight="1" x14ac:dyDescent="0.25">
      <c r="A9" s="163" t="s">
        <v>140</v>
      </c>
      <c r="B9" s="164"/>
      <c r="C9" s="164"/>
      <c r="D9" s="164"/>
      <c r="E9" s="164"/>
    </row>
    <row r="10" spans="1:5" ht="24.75" customHeight="1" x14ac:dyDescent="0.25">
      <c r="A10" s="159" t="s">
        <v>141</v>
      </c>
      <c r="B10" s="159"/>
      <c r="C10" s="159"/>
      <c r="D10" s="159"/>
      <c r="E10" s="159"/>
    </row>
    <row r="11" spans="1:5" ht="28.5" customHeight="1" x14ac:dyDescent="0.25">
      <c r="A11" s="24" t="s">
        <v>133</v>
      </c>
      <c r="B11" s="24" t="s">
        <v>142</v>
      </c>
      <c r="C11" s="24" t="s">
        <v>143</v>
      </c>
      <c r="D11" s="24" t="s">
        <v>144</v>
      </c>
      <c r="E11" s="24" t="s">
        <v>66</v>
      </c>
    </row>
    <row r="12" spans="1:5" ht="12.75" customHeight="1" x14ac:dyDescent="0.25">
      <c r="A12" s="102">
        <v>45534</v>
      </c>
      <c r="B12" s="103">
        <v>127.82</v>
      </c>
      <c r="C12" s="104" t="s">
        <v>145</v>
      </c>
      <c r="D12" s="123" t="s">
        <v>146</v>
      </c>
      <c r="E12" s="122" t="s">
        <v>147</v>
      </c>
    </row>
    <row r="13" spans="1:5" s="2" customFormat="1" ht="12.5" x14ac:dyDescent="0.25">
      <c r="A13" s="102">
        <v>45534</v>
      </c>
      <c r="B13" s="103">
        <v>53.79</v>
      </c>
      <c r="C13" s="104" t="s">
        <v>148</v>
      </c>
      <c r="D13" s="123" t="s">
        <v>146</v>
      </c>
      <c r="E13" s="122" t="s">
        <v>147</v>
      </c>
    </row>
    <row r="14" spans="1:5" s="2" customFormat="1" ht="12.5" x14ac:dyDescent="0.25">
      <c r="A14" s="102">
        <v>45534</v>
      </c>
      <c r="B14" s="103">
        <v>104.06</v>
      </c>
      <c r="C14" s="104" t="s">
        <v>149</v>
      </c>
      <c r="D14" s="123" t="s">
        <v>146</v>
      </c>
      <c r="E14" s="122" t="s">
        <v>147</v>
      </c>
    </row>
    <row r="15" spans="1:5" s="2" customFormat="1" ht="12.5" x14ac:dyDescent="0.25">
      <c r="A15" s="102">
        <v>45538</v>
      </c>
      <c r="B15" s="103">
        <v>102.72</v>
      </c>
      <c r="C15" s="104" t="s">
        <v>149</v>
      </c>
      <c r="D15" s="104" t="s">
        <v>150</v>
      </c>
      <c r="E15" s="105" t="s">
        <v>147</v>
      </c>
    </row>
    <row r="16" spans="1:5" s="2" customFormat="1" ht="12.5" x14ac:dyDescent="0.25">
      <c r="A16" s="102">
        <v>45539</v>
      </c>
      <c r="B16" s="103">
        <v>14.72</v>
      </c>
      <c r="C16" s="104" t="s">
        <v>149</v>
      </c>
      <c r="D16" s="104" t="s">
        <v>150</v>
      </c>
      <c r="E16" s="105" t="s">
        <v>147</v>
      </c>
    </row>
    <row r="17" spans="1:5" s="2" customFormat="1" ht="12.5" x14ac:dyDescent="0.25">
      <c r="A17" s="102">
        <v>45539</v>
      </c>
      <c r="B17" s="103">
        <v>105.29</v>
      </c>
      <c r="C17" s="104" t="s">
        <v>149</v>
      </c>
      <c r="D17" s="104" t="s">
        <v>151</v>
      </c>
      <c r="E17" s="105" t="s">
        <v>147</v>
      </c>
    </row>
    <row r="18" spans="1:5" s="2" customFormat="1" ht="12.5" x14ac:dyDescent="0.25">
      <c r="A18" s="102">
        <v>45539</v>
      </c>
      <c r="B18" s="103">
        <v>6.79</v>
      </c>
      <c r="C18" s="104" t="s">
        <v>149</v>
      </c>
      <c r="D18" s="104" t="s">
        <v>151</v>
      </c>
      <c r="E18" s="105" t="s">
        <v>147</v>
      </c>
    </row>
    <row r="19" spans="1:5" s="2" customFormat="1" ht="12.75" customHeight="1" x14ac:dyDescent="0.25">
      <c r="A19" s="102">
        <v>45539</v>
      </c>
      <c r="B19" s="103">
        <v>70.260000000000005</v>
      </c>
      <c r="C19" s="104" t="s">
        <v>149</v>
      </c>
      <c r="D19" s="104" t="s">
        <v>146</v>
      </c>
      <c r="E19" s="105" t="s">
        <v>147</v>
      </c>
    </row>
    <row r="20" spans="1:5" ht="19.5" customHeight="1" x14ac:dyDescent="0.25">
      <c r="A20" s="69" t="s">
        <v>152</v>
      </c>
      <c r="B20" s="70">
        <f>SUM(B12:B19)</f>
        <v>585.45000000000005</v>
      </c>
      <c r="C20" s="1" t="str">
        <f>IF(SUBTOTAL(3,B12:B19)=SUBTOTAL(103,B12:B19),'Summary and sign-off'!$A$48,'Summary and sign-off'!$A$49)</f>
        <v>Check - there are no hidden rows with data</v>
      </c>
      <c r="D20" s="152" t="str">
        <f>IF('Summary and sign-off'!F55='Summary and sign-off'!F54,'Summary and sign-off'!A51,'Summary and sign-off'!A50)</f>
        <v>Check - each entry provides sufficient information</v>
      </c>
      <c r="E20" s="152"/>
    </row>
    <row r="21" spans="1:5" ht="10.5" customHeight="1" x14ac:dyDescent="0.3">
      <c r="A21" s="17"/>
      <c r="B21" s="19"/>
      <c r="C21" s="17"/>
      <c r="D21" s="17"/>
      <c r="E21" s="17"/>
    </row>
    <row r="22" spans="1:5" ht="24.75" customHeight="1" x14ac:dyDescent="0.25">
      <c r="A22" s="161" t="s">
        <v>153</v>
      </c>
      <c r="B22" s="161"/>
      <c r="C22" s="161"/>
      <c r="D22" s="161"/>
      <c r="E22" s="161"/>
    </row>
    <row r="23" spans="1:5" ht="32.5" customHeight="1" x14ac:dyDescent="0.25">
      <c r="A23" s="118" t="s">
        <v>133</v>
      </c>
      <c r="B23" s="119" t="s">
        <v>63</v>
      </c>
      <c r="C23" s="119" t="s">
        <v>154</v>
      </c>
      <c r="D23" s="119" t="s">
        <v>144</v>
      </c>
      <c r="E23" s="120" t="s">
        <v>66</v>
      </c>
    </row>
    <row r="24" spans="1:5" s="2" customFormat="1" ht="17.649999999999999" customHeight="1" x14ac:dyDescent="0.25">
      <c r="A24" s="102">
        <v>45475</v>
      </c>
      <c r="B24" s="103">
        <v>77.83</v>
      </c>
      <c r="C24" s="104" t="s">
        <v>157</v>
      </c>
      <c r="D24" s="123" t="s">
        <v>146</v>
      </c>
      <c r="E24" s="122" t="s">
        <v>156</v>
      </c>
    </row>
    <row r="25" spans="1:5" s="2" customFormat="1" ht="17.649999999999999" customHeight="1" x14ac:dyDescent="0.25">
      <c r="A25" s="102">
        <v>45475</v>
      </c>
      <c r="B25" s="103">
        <v>91.8</v>
      </c>
      <c r="C25" s="104" t="s">
        <v>158</v>
      </c>
      <c r="D25" s="123" t="s">
        <v>150</v>
      </c>
      <c r="E25" s="122" t="s">
        <v>159</v>
      </c>
    </row>
    <row r="26" spans="1:5" s="2" customFormat="1" ht="17.649999999999999" customHeight="1" x14ac:dyDescent="0.25">
      <c r="A26" s="102">
        <v>45475</v>
      </c>
      <c r="B26" s="103">
        <v>35.200000000000003</v>
      </c>
      <c r="C26" s="104" t="s">
        <v>160</v>
      </c>
      <c r="D26" s="123" t="s">
        <v>146</v>
      </c>
      <c r="E26" s="122" t="s">
        <v>159</v>
      </c>
    </row>
    <row r="27" spans="1:5" s="2" customFormat="1" ht="17.649999999999999" customHeight="1" x14ac:dyDescent="0.25">
      <c r="A27" s="102">
        <v>45475</v>
      </c>
      <c r="B27" s="103">
        <v>23.46</v>
      </c>
      <c r="C27" s="104" t="s">
        <v>158</v>
      </c>
      <c r="D27" s="123" t="s">
        <v>150</v>
      </c>
      <c r="E27" s="122" t="s">
        <v>159</v>
      </c>
    </row>
    <row r="28" spans="1:5" s="2" customFormat="1" ht="17.649999999999999" customHeight="1" x14ac:dyDescent="0.25">
      <c r="A28" s="102">
        <v>45475</v>
      </c>
      <c r="B28" s="103">
        <v>157.5</v>
      </c>
      <c r="C28" s="104" t="s">
        <v>158</v>
      </c>
      <c r="D28" s="123" t="s">
        <v>161</v>
      </c>
      <c r="E28" s="122" t="s">
        <v>159</v>
      </c>
    </row>
    <row r="29" spans="1:5" s="2" customFormat="1" ht="17.649999999999999" customHeight="1" x14ac:dyDescent="0.25">
      <c r="A29" s="102">
        <v>45476</v>
      </c>
      <c r="B29" s="103">
        <v>33.9</v>
      </c>
      <c r="C29" s="104" t="s">
        <v>158</v>
      </c>
      <c r="D29" s="123" t="s">
        <v>150</v>
      </c>
      <c r="E29" s="122" t="s">
        <v>159</v>
      </c>
    </row>
    <row r="30" spans="1:5" s="2" customFormat="1" ht="17.649999999999999" customHeight="1" x14ac:dyDescent="0.25">
      <c r="A30" s="102">
        <v>45476</v>
      </c>
      <c r="B30" s="103">
        <v>37.729999999999997</v>
      </c>
      <c r="C30" s="104" t="s">
        <v>162</v>
      </c>
      <c r="D30" s="123" t="s">
        <v>146</v>
      </c>
      <c r="E30" s="122" t="s">
        <v>159</v>
      </c>
    </row>
    <row r="31" spans="1:5" s="2" customFormat="1" ht="17.649999999999999" customHeight="1" x14ac:dyDescent="0.25">
      <c r="A31" s="102">
        <v>45476</v>
      </c>
      <c r="B31" s="103">
        <v>157.5</v>
      </c>
      <c r="C31" s="104" t="s">
        <v>158</v>
      </c>
      <c r="D31" s="123" t="s">
        <v>161</v>
      </c>
      <c r="E31" s="122" t="s">
        <v>159</v>
      </c>
    </row>
    <row r="32" spans="1:5" s="2" customFormat="1" ht="17.649999999999999" customHeight="1" x14ac:dyDescent="0.25">
      <c r="A32" s="102">
        <v>45476</v>
      </c>
      <c r="B32" s="103">
        <v>88</v>
      </c>
      <c r="C32" s="104" t="s">
        <v>158</v>
      </c>
      <c r="D32" s="123" t="s">
        <v>150</v>
      </c>
      <c r="E32" s="122" t="s">
        <v>159</v>
      </c>
    </row>
    <row r="33" spans="1:5" s="2" customFormat="1" ht="17.649999999999999" customHeight="1" x14ac:dyDescent="0.25">
      <c r="A33" s="102">
        <v>45476</v>
      </c>
      <c r="B33" s="103">
        <v>23.6</v>
      </c>
      <c r="C33" s="104" t="s">
        <v>158</v>
      </c>
      <c r="D33" s="123" t="s">
        <v>146</v>
      </c>
      <c r="E33" s="122" t="s">
        <v>159</v>
      </c>
    </row>
    <row r="34" spans="1:5" s="2" customFormat="1" ht="17.649999999999999" customHeight="1" x14ac:dyDescent="0.25">
      <c r="A34" s="102">
        <v>45477</v>
      </c>
      <c r="B34" s="103">
        <v>33.9</v>
      </c>
      <c r="C34" s="104" t="s">
        <v>158</v>
      </c>
      <c r="D34" s="123" t="s">
        <v>150</v>
      </c>
      <c r="E34" s="122" t="s">
        <v>159</v>
      </c>
    </row>
    <row r="35" spans="1:5" s="2" customFormat="1" ht="17.649999999999999" customHeight="1" x14ac:dyDescent="0.25">
      <c r="A35" s="102">
        <v>45477</v>
      </c>
      <c r="B35" s="103">
        <v>78.69</v>
      </c>
      <c r="C35" s="104" t="s">
        <v>163</v>
      </c>
      <c r="D35" s="123" t="s">
        <v>146</v>
      </c>
      <c r="E35" s="122" t="s">
        <v>159</v>
      </c>
    </row>
    <row r="36" spans="1:5" s="2" customFormat="1" ht="17.649999999999999" customHeight="1" x14ac:dyDescent="0.25">
      <c r="A36" s="102">
        <v>45477</v>
      </c>
      <c r="B36" s="103">
        <v>118.35</v>
      </c>
      <c r="C36" s="104" t="s">
        <v>166</v>
      </c>
      <c r="D36" s="123" t="s">
        <v>146</v>
      </c>
      <c r="E36" s="122" t="s">
        <v>165</v>
      </c>
    </row>
    <row r="37" spans="1:5" s="2" customFormat="1" ht="17.649999999999999" customHeight="1" x14ac:dyDescent="0.25">
      <c r="A37" s="102">
        <v>45478</v>
      </c>
      <c r="B37" s="103">
        <v>189</v>
      </c>
      <c r="C37" s="104" t="s">
        <v>167</v>
      </c>
      <c r="D37" s="123" t="s">
        <v>168</v>
      </c>
      <c r="E37" s="122" t="s">
        <v>159</v>
      </c>
    </row>
    <row r="38" spans="1:5" s="2" customFormat="1" ht="17.649999999999999" customHeight="1" x14ac:dyDescent="0.25">
      <c r="A38" s="102">
        <v>45481</v>
      </c>
      <c r="B38" s="103">
        <v>485.64</v>
      </c>
      <c r="C38" s="104" t="s">
        <v>169</v>
      </c>
      <c r="D38" s="123" t="s">
        <v>170</v>
      </c>
      <c r="E38" s="122" t="s">
        <v>171</v>
      </c>
    </row>
    <row r="39" spans="1:5" s="2" customFormat="1" ht="17.649999999999999" customHeight="1" x14ac:dyDescent="0.25">
      <c r="A39" s="102">
        <v>45481</v>
      </c>
      <c r="B39" s="103">
        <v>63.75</v>
      </c>
      <c r="C39" s="104" t="s">
        <v>169</v>
      </c>
      <c r="D39" s="123" t="s">
        <v>150</v>
      </c>
      <c r="E39" s="122" t="s">
        <v>327</v>
      </c>
    </row>
    <row r="40" spans="1:5" s="2" customFormat="1" ht="17.649999999999999" customHeight="1" x14ac:dyDescent="0.25">
      <c r="A40" s="102">
        <v>45481</v>
      </c>
      <c r="B40" s="103">
        <v>195</v>
      </c>
      <c r="C40" s="104" t="s">
        <v>169</v>
      </c>
      <c r="D40" s="123" t="s">
        <v>161</v>
      </c>
      <c r="E40" s="122" t="s">
        <v>327</v>
      </c>
    </row>
    <row r="41" spans="1:5" s="2" customFormat="1" ht="17.649999999999999" customHeight="1" x14ac:dyDescent="0.25">
      <c r="A41" s="102">
        <v>45482</v>
      </c>
      <c r="B41" s="103">
        <v>32</v>
      </c>
      <c r="C41" s="104" t="s">
        <v>169</v>
      </c>
      <c r="D41" s="123" t="s">
        <v>150</v>
      </c>
      <c r="E41" s="122" t="s">
        <v>327</v>
      </c>
    </row>
    <row r="42" spans="1:5" s="2" customFormat="1" ht="17.649999999999999" customHeight="1" x14ac:dyDescent="0.25">
      <c r="A42" s="102">
        <v>45482</v>
      </c>
      <c r="B42" s="103">
        <v>3</v>
      </c>
      <c r="C42" s="104" t="s">
        <v>169</v>
      </c>
      <c r="D42" s="123" t="s">
        <v>172</v>
      </c>
      <c r="E42" s="122" t="s">
        <v>173</v>
      </c>
    </row>
    <row r="43" spans="1:5" ht="17.649999999999999" customHeight="1" x14ac:dyDescent="0.25">
      <c r="A43" s="102">
        <v>45482</v>
      </c>
      <c r="B43" s="103">
        <v>34</v>
      </c>
      <c r="C43" s="104" t="s">
        <v>169</v>
      </c>
      <c r="D43" s="123" t="s">
        <v>150</v>
      </c>
      <c r="E43" s="122" t="s">
        <v>174</v>
      </c>
    </row>
    <row r="44" spans="1:5" s="2" customFormat="1" ht="17.649999999999999" customHeight="1" x14ac:dyDescent="0.25">
      <c r="A44" s="102">
        <v>45482</v>
      </c>
      <c r="B44" s="103">
        <v>122.15</v>
      </c>
      <c r="C44" s="104" t="s">
        <v>175</v>
      </c>
      <c r="D44" s="123" t="s">
        <v>176</v>
      </c>
      <c r="E44" s="122" t="s">
        <v>177</v>
      </c>
    </row>
    <row r="45" spans="1:5" s="2" customFormat="1" ht="17.649999999999999" customHeight="1" x14ac:dyDescent="0.25">
      <c r="A45" s="102">
        <v>45482</v>
      </c>
      <c r="B45" s="103">
        <v>46.61</v>
      </c>
      <c r="C45" s="104" t="s">
        <v>169</v>
      </c>
      <c r="D45" s="123" t="s">
        <v>150</v>
      </c>
      <c r="E45" s="122" t="s">
        <v>174</v>
      </c>
    </row>
    <row r="46" spans="1:5" s="2" customFormat="1" ht="17.649999999999999" customHeight="1" x14ac:dyDescent="0.25">
      <c r="A46" s="102">
        <v>45482</v>
      </c>
      <c r="B46" s="103">
        <v>190</v>
      </c>
      <c r="C46" s="104" t="s">
        <v>169</v>
      </c>
      <c r="D46" s="123" t="s">
        <v>161</v>
      </c>
      <c r="E46" s="122" t="s">
        <v>174</v>
      </c>
    </row>
    <row r="47" spans="1:5" s="2" customFormat="1" ht="17.649999999999999" customHeight="1" x14ac:dyDescent="0.25">
      <c r="A47" s="102">
        <v>45484</v>
      </c>
      <c r="B47" s="103">
        <v>99.59</v>
      </c>
      <c r="C47" s="104" t="s">
        <v>175</v>
      </c>
      <c r="D47" s="123" t="s">
        <v>176</v>
      </c>
      <c r="E47" s="122" t="s">
        <v>178</v>
      </c>
    </row>
    <row r="48" spans="1:5" s="2" customFormat="1" ht="17.649999999999999" customHeight="1" x14ac:dyDescent="0.25">
      <c r="A48" s="102">
        <v>45484</v>
      </c>
      <c r="B48" s="103">
        <v>228.41</v>
      </c>
      <c r="C48" s="104" t="s">
        <v>169</v>
      </c>
      <c r="D48" s="123" t="s">
        <v>155</v>
      </c>
      <c r="E48" s="122" t="s">
        <v>178</v>
      </c>
    </row>
    <row r="49" spans="1:5" s="2" customFormat="1" ht="17.649999999999999" customHeight="1" x14ac:dyDescent="0.25">
      <c r="A49" s="102">
        <v>45485</v>
      </c>
      <c r="B49" s="103">
        <v>234</v>
      </c>
      <c r="C49" s="104" t="s">
        <v>169</v>
      </c>
      <c r="D49" s="123" t="s">
        <v>179</v>
      </c>
      <c r="E49" s="122" t="s">
        <v>178</v>
      </c>
    </row>
    <row r="50" spans="1:5" s="2" customFormat="1" ht="17.649999999999999" customHeight="1" x14ac:dyDescent="0.25">
      <c r="A50" s="102">
        <v>45488</v>
      </c>
      <c r="B50" s="103">
        <v>4.5999999999999996</v>
      </c>
      <c r="C50" s="104" t="s">
        <v>180</v>
      </c>
      <c r="D50" s="123" t="s">
        <v>181</v>
      </c>
      <c r="E50" s="122"/>
    </row>
    <row r="51" spans="1:5" s="2" customFormat="1" ht="17.649999999999999" customHeight="1" x14ac:dyDescent="0.25">
      <c r="A51" s="102">
        <v>45491</v>
      </c>
      <c r="B51" s="103">
        <v>331.81</v>
      </c>
      <c r="C51" s="104" t="s">
        <v>182</v>
      </c>
      <c r="D51" s="123" t="s">
        <v>155</v>
      </c>
      <c r="E51" s="122" t="s">
        <v>178</v>
      </c>
    </row>
    <row r="52" spans="1:5" s="2" customFormat="1" ht="17.649999999999999" customHeight="1" x14ac:dyDescent="0.25">
      <c r="A52" s="102">
        <v>45491</v>
      </c>
      <c r="B52" s="103">
        <v>81.27</v>
      </c>
      <c r="C52" s="104" t="s">
        <v>183</v>
      </c>
      <c r="D52" s="123" t="s">
        <v>146</v>
      </c>
      <c r="E52" s="122" t="s">
        <v>178</v>
      </c>
    </row>
    <row r="53" spans="1:5" s="2" customFormat="1" ht="17.649999999999999" customHeight="1" x14ac:dyDescent="0.25">
      <c r="A53" s="102">
        <v>45491</v>
      </c>
      <c r="B53" s="103">
        <v>26.5</v>
      </c>
      <c r="C53" s="104" t="s">
        <v>184</v>
      </c>
      <c r="D53" s="123" t="s">
        <v>146</v>
      </c>
      <c r="E53" s="122" t="s">
        <v>178</v>
      </c>
    </row>
    <row r="54" spans="1:5" s="2" customFormat="1" ht="17.649999999999999" customHeight="1" x14ac:dyDescent="0.25">
      <c r="A54" s="102">
        <v>45492</v>
      </c>
      <c r="B54" s="103">
        <v>89.87</v>
      </c>
      <c r="C54" s="104" t="s">
        <v>185</v>
      </c>
      <c r="D54" s="123" t="s">
        <v>146</v>
      </c>
      <c r="E54" s="122" t="s">
        <v>178</v>
      </c>
    </row>
    <row r="55" spans="1:5" s="2" customFormat="1" ht="17.649999999999999" customHeight="1" x14ac:dyDescent="0.25">
      <c r="A55" s="102">
        <v>45492</v>
      </c>
      <c r="B55" s="103">
        <v>69</v>
      </c>
      <c r="C55" s="104" t="s">
        <v>186</v>
      </c>
      <c r="D55" s="123" t="s">
        <v>187</v>
      </c>
      <c r="E55" s="122" t="s">
        <v>178</v>
      </c>
    </row>
    <row r="56" spans="1:5" s="2" customFormat="1" ht="17.649999999999999" customHeight="1" x14ac:dyDescent="0.25">
      <c r="A56" s="102">
        <v>45499</v>
      </c>
      <c r="B56" s="103">
        <v>347.36</v>
      </c>
      <c r="C56" s="104" t="s">
        <v>188</v>
      </c>
      <c r="D56" s="123" t="s">
        <v>189</v>
      </c>
      <c r="E56" s="122" t="s">
        <v>190</v>
      </c>
    </row>
    <row r="57" spans="1:5" s="2" customFormat="1" ht="17.649999999999999" customHeight="1" x14ac:dyDescent="0.25">
      <c r="A57" s="102">
        <v>45510</v>
      </c>
      <c r="B57" s="103">
        <v>499.125</v>
      </c>
      <c r="C57" s="104" t="s">
        <v>182</v>
      </c>
      <c r="D57" s="123" t="s">
        <v>155</v>
      </c>
      <c r="E57" s="122" t="s">
        <v>178</v>
      </c>
    </row>
    <row r="58" spans="1:5" ht="17.649999999999999" customHeight="1" x14ac:dyDescent="0.25">
      <c r="A58" s="102">
        <v>45510</v>
      </c>
      <c r="B58" s="103">
        <v>88.47</v>
      </c>
      <c r="C58" s="104" t="s">
        <v>183</v>
      </c>
      <c r="D58" s="123" t="s">
        <v>146</v>
      </c>
      <c r="E58" s="122" t="s">
        <v>178</v>
      </c>
    </row>
    <row r="59" spans="1:5" s="2" customFormat="1" ht="17.649999999999999" customHeight="1" x14ac:dyDescent="0.25">
      <c r="A59" s="102">
        <v>45510</v>
      </c>
      <c r="B59" s="103">
        <v>19.920000000000002</v>
      </c>
      <c r="C59" s="104" t="s">
        <v>191</v>
      </c>
      <c r="D59" s="123" t="s">
        <v>146</v>
      </c>
      <c r="E59" s="122" t="s">
        <v>178</v>
      </c>
    </row>
    <row r="60" spans="1:5" ht="17.649999999999999" customHeight="1" x14ac:dyDescent="0.25">
      <c r="A60" s="102">
        <v>45511</v>
      </c>
      <c r="B60" s="103">
        <v>47.3</v>
      </c>
      <c r="C60" s="104" t="s">
        <v>192</v>
      </c>
      <c r="D60" s="123" t="s">
        <v>146</v>
      </c>
      <c r="E60" s="122" t="s">
        <v>178</v>
      </c>
    </row>
    <row r="61" spans="1:5" ht="17.649999999999999" customHeight="1" x14ac:dyDescent="0.25">
      <c r="A61" s="102">
        <v>45511</v>
      </c>
      <c r="B61" s="103">
        <v>78.8</v>
      </c>
      <c r="C61" s="104" t="s">
        <v>193</v>
      </c>
      <c r="D61" s="123" t="s">
        <v>146</v>
      </c>
      <c r="E61" s="122" t="s">
        <v>178</v>
      </c>
    </row>
    <row r="62" spans="1:5" ht="17.649999999999999" customHeight="1" x14ac:dyDescent="0.25">
      <c r="A62" s="102">
        <v>45511</v>
      </c>
      <c r="B62" s="103">
        <v>499.125</v>
      </c>
      <c r="C62" s="104" t="s">
        <v>182</v>
      </c>
      <c r="D62" s="123" t="s">
        <v>155</v>
      </c>
      <c r="E62" s="122" t="s">
        <v>178</v>
      </c>
    </row>
    <row r="63" spans="1:5" s="2" customFormat="1" ht="17.649999999999999" customHeight="1" x14ac:dyDescent="0.25">
      <c r="A63" s="102">
        <v>45512</v>
      </c>
      <c r="B63" s="103">
        <v>134</v>
      </c>
      <c r="C63" s="104" t="s">
        <v>182</v>
      </c>
      <c r="D63" s="123" t="s">
        <v>194</v>
      </c>
      <c r="E63" s="122" t="s">
        <v>178</v>
      </c>
    </row>
    <row r="64" spans="1:5" s="2" customFormat="1" ht="17.649999999999999" customHeight="1" x14ac:dyDescent="0.25">
      <c r="A64" s="102">
        <v>45519</v>
      </c>
      <c r="B64" s="103">
        <v>4.5999999999999996</v>
      </c>
      <c r="C64" s="104" t="s">
        <v>180</v>
      </c>
      <c r="D64" s="123" t="s">
        <v>181</v>
      </c>
      <c r="E64" s="122"/>
    </row>
    <row r="65" spans="1:5" s="2" customFormat="1" ht="17.649999999999999" customHeight="1" x14ac:dyDescent="0.25">
      <c r="A65" s="102">
        <v>45540</v>
      </c>
      <c r="B65" s="103">
        <v>158.99</v>
      </c>
      <c r="C65" s="104" t="s">
        <v>195</v>
      </c>
      <c r="D65" s="123" t="s">
        <v>146</v>
      </c>
      <c r="E65" s="122" t="s">
        <v>178</v>
      </c>
    </row>
    <row r="66" spans="1:5" s="2" customFormat="1" ht="17.649999999999999" customHeight="1" x14ac:dyDescent="0.25">
      <c r="A66" s="102">
        <v>45540</v>
      </c>
      <c r="B66" s="103">
        <v>70.52</v>
      </c>
      <c r="C66" s="104" t="s">
        <v>183</v>
      </c>
      <c r="D66" s="123" t="s">
        <v>146</v>
      </c>
      <c r="E66" s="122" t="s">
        <v>178</v>
      </c>
    </row>
    <row r="67" spans="1:5" s="2" customFormat="1" ht="17.649999999999999" customHeight="1" x14ac:dyDescent="0.25">
      <c r="A67" s="102">
        <v>45540</v>
      </c>
      <c r="B67" s="103">
        <v>15.41</v>
      </c>
      <c r="C67" s="104" t="s">
        <v>196</v>
      </c>
      <c r="D67" s="123" t="s">
        <v>146</v>
      </c>
      <c r="E67" s="122" t="s">
        <v>178</v>
      </c>
    </row>
    <row r="68" spans="1:5" s="2" customFormat="1" ht="17.649999999999999" customHeight="1" x14ac:dyDescent="0.25">
      <c r="A68" s="102">
        <v>45540</v>
      </c>
      <c r="B68" s="103">
        <v>29</v>
      </c>
      <c r="C68" s="104" t="s">
        <v>182</v>
      </c>
      <c r="D68" s="123" t="s">
        <v>146</v>
      </c>
      <c r="E68" s="122" t="s">
        <v>178</v>
      </c>
    </row>
    <row r="69" spans="1:5" s="2" customFormat="1" ht="17.649999999999999" customHeight="1" x14ac:dyDescent="0.25">
      <c r="A69" s="102">
        <v>45540</v>
      </c>
      <c r="B69" s="103">
        <v>36.5</v>
      </c>
      <c r="C69" s="104" t="s">
        <v>182</v>
      </c>
      <c r="D69" s="123" t="s">
        <v>146</v>
      </c>
      <c r="E69" s="122" t="s">
        <v>178</v>
      </c>
    </row>
    <row r="70" spans="1:5" s="2" customFormat="1" ht="17.649999999999999" customHeight="1" x14ac:dyDescent="0.25">
      <c r="A70" s="102">
        <v>45541</v>
      </c>
      <c r="B70" s="103">
        <v>80.3</v>
      </c>
      <c r="C70" s="104" t="s">
        <v>197</v>
      </c>
      <c r="D70" s="123" t="s">
        <v>146</v>
      </c>
      <c r="E70" s="122" t="s">
        <v>178</v>
      </c>
    </row>
    <row r="71" spans="1:5" s="2" customFormat="1" ht="17.649999999999999" customHeight="1" x14ac:dyDescent="0.25">
      <c r="A71" s="102">
        <v>45542</v>
      </c>
      <c r="B71" s="103">
        <v>69</v>
      </c>
      <c r="C71" s="104" t="s">
        <v>182</v>
      </c>
      <c r="D71" s="123" t="s">
        <v>187</v>
      </c>
      <c r="E71" s="122" t="s">
        <v>178</v>
      </c>
    </row>
    <row r="72" spans="1:5" ht="17.649999999999999" customHeight="1" x14ac:dyDescent="0.25">
      <c r="A72" s="102">
        <v>45539</v>
      </c>
      <c r="B72" s="103">
        <v>456.83</v>
      </c>
      <c r="C72" s="104" t="s">
        <v>182</v>
      </c>
      <c r="D72" s="123" t="s">
        <v>155</v>
      </c>
      <c r="E72" s="122" t="s">
        <v>178</v>
      </c>
    </row>
    <row r="73" spans="1:5" ht="17.649999999999999" customHeight="1" x14ac:dyDescent="0.25">
      <c r="A73" s="102">
        <v>45539</v>
      </c>
      <c r="B73" s="103">
        <v>70.52</v>
      </c>
      <c r="C73" s="104" t="s">
        <v>198</v>
      </c>
      <c r="D73" s="123" t="s">
        <v>146</v>
      </c>
      <c r="E73" s="122" t="s">
        <v>178</v>
      </c>
    </row>
    <row r="74" spans="1:5" s="2" customFormat="1" ht="17.649999999999999" customHeight="1" x14ac:dyDescent="0.25">
      <c r="A74" s="102">
        <v>45539</v>
      </c>
      <c r="B74" s="103">
        <v>230</v>
      </c>
      <c r="C74" s="104" t="s">
        <v>182</v>
      </c>
      <c r="D74" s="123" t="s">
        <v>161</v>
      </c>
      <c r="E74" s="122" t="s">
        <v>178</v>
      </c>
    </row>
    <row r="75" spans="1:5" ht="17.649999999999999" customHeight="1" x14ac:dyDescent="0.25">
      <c r="A75" s="102">
        <v>45539</v>
      </c>
      <c r="B75" s="103">
        <v>955.95</v>
      </c>
      <c r="C75" s="104" t="s">
        <v>182</v>
      </c>
      <c r="D75" s="123" t="s">
        <v>155</v>
      </c>
      <c r="E75" s="122" t="s">
        <v>178</v>
      </c>
    </row>
    <row r="76" spans="1:5" s="2" customFormat="1" ht="17.649999999999999" customHeight="1" x14ac:dyDescent="0.25">
      <c r="A76" s="102">
        <v>45540</v>
      </c>
      <c r="B76" s="103">
        <v>539.52</v>
      </c>
      <c r="C76" s="104" t="s">
        <v>182</v>
      </c>
      <c r="D76" s="123" t="s">
        <v>155</v>
      </c>
      <c r="E76" s="122" t="s">
        <v>178</v>
      </c>
    </row>
    <row r="77" spans="1:5" s="2" customFormat="1" ht="17.649999999999999" customHeight="1" x14ac:dyDescent="0.25">
      <c r="A77" s="102">
        <v>45540</v>
      </c>
      <c r="B77" s="103">
        <v>78.8</v>
      </c>
      <c r="C77" s="104" t="s">
        <v>199</v>
      </c>
      <c r="D77" s="123" t="s">
        <v>146</v>
      </c>
      <c r="E77" s="122" t="s">
        <v>178</v>
      </c>
    </row>
    <row r="78" spans="1:5" s="2" customFormat="1" ht="17.649999999999999" customHeight="1" x14ac:dyDescent="0.25">
      <c r="A78" s="102">
        <v>45540</v>
      </c>
      <c r="B78" s="103">
        <v>54</v>
      </c>
      <c r="C78" s="104" t="s">
        <v>182</v>
      </c>
      <c r="D78" s="123" t="s">
        <v>187</v>
      </c>
      <c r="E78" s="122" t="s">
        <v>178</v>
      </c>
    </row>
    <row r="79" spans="1:5" s="2" customFormat="1" ht="17.649999999999999" customHeight="1" x14ac:dyDescent="0.25">
      <c r="A79" s="102">
        <v>45546</v>
      </c>
      <c r="B79" s="103">
        <v>456.83</v>
      </c>
      <c r="C79" s="104" t="s">
        <v>182</v>
      </c>
      <c r="D79" s="123" t="s">
        <v>155</v>
      </c>
      <c r="E79" s="122" t="s">
        <v>178</v>
      </c>
    </row>
    <row r="80" spans="1:5" s="2" customFormat="1" ht="17.649999999999999" customHeight="1" x14ac:dyDescent="0.25">
      <c r="A80" s="102">
        <v>45546</v>
      </c>
      <c r="B80" s="103">
        <v>26</v>
      </c>
      <c r="C80" s="104" t="s">
        <v>182</v>
      </c>
      <c r="D80" s="123" t="s">
        <v>150</v>
      </c>
      <c r="E80" s="122" t="s">
        <v>178</v>
      </c>
    </row>
    <row r="81" spans="1:5" s="2" customFormat="1" ht="17.649999999999999" customHeight="1" x14ac:dyDescent="0.25">
      <c r="A81" s="102">
        <v>45546</v>
      </c>
      <c r="B81" s="103">
        <v>149</v>
      </c>
      <c r="C81" s="104" t="s">
        <v>182</v>
      </c>
      <c r="D81" s="123" t="s">
        <v>161</v>
      </c>
      <c r="E81" s="122" t="s">
        <v>178</v>
      </c>
    </row>
    <row r="82" spans="1:5" s="2" customFormat="1" ht="17.649999999999999" customHeight="1" x14ac:dyDescent="0.25">
      <c r="A82" s="102">
        <v>45546</v>
      </c>
      <c r="B82" s="103">
        <v>78.05</v>
      </c>
      <c r="C82" s="104" t="s">
        <v>198</v>
      </c>
      <c r="D82" s="123" t="s">
        <v>146</v>
      </c>
      <c r="E82" s="122" t="s">
        <v>178</v>
      </c>
    </row>
    <row r="83" spans="1:5" s="2" customFormat="1" ht="17.649999999999999" customHeight="1" x14ac:dyDescent="0.25">
      <c r="A83" s="102">
        <v>45547</v>
      </c>
      <c r="B83" s="103">
        <v>456.82</v>
      </c>
      <c r="C83" s="104" t="s">
        <v>182</v>
      </c>
      <c r="D83" s="123" t="s">
        <v>155</v>
      </c>
      <c r="E83" s="122" t="s">
        <v>178</v>
      </c>
    </row>
    <row r="84" spans="1:5" s="2" customFormat="1" ht="17.649999999999999" customHeight="1" x14ac:dyDescent="0.25">
      <c r="A84" s="102">
        <v>45547</v>
      </c>
      <c r="B84" s="103">
        <v>78.8</v>
      </c>
      <c r="C84" s="104" t="s">
        <v>199</v>
      </c>
      <c r="D84" s="123" t="s">
        <v>146</v>
      </c>
      <c r="E84" s="122" t="s">
        <v>178</v>
      </c>
    </row>
    <row r="85" spans="1:5" s="2" customFormat="1" ht="17.649999999999999" customHeight="1" x14ac:dyDescent="0.25">
      <c r="A85" s="102">
        <v>45547</v>
      </c>
      <c r="B85" s="103">
        <v>70</v>
      </c>
      <c r="C85" s="104" t="s">
        <v>182</v>
      </c>
      <c r="D85" s="123" t="s">
        <v>187</v>
      </c>
      <c r="E85" s="122" t="s">
        <v>178</v>
      </c>
    </row>
    <row r="86" spans="1:5" s="2" customFormat="1" ht="17.649999999999999" customHeight="1" x14ac:dyDescent="0.25">
      <c r="A86" s="102">
        <v>45551</v>
      </c>
      <c r="B86" s="103">
        <v>4.5999999999999996</v>
      </c>
      <c r="C86" s="104" t="s">
        <v>180</v>
      </c>
      <c r="D86" s="123" t="s">
        <v>181</v>
      </c>
      <c r="E86" s="122"/>
    </row>
    <row r="87" spans="1:5" s="2" customFormat="1" ht="17.649999999999999" customHeight="1" x14ac:dyDescent="0.25">
      <c r="A87" s="102">
        <v>45556</v>
      </c>
      <c r="B87" s="103">
        <v>312.24</v>
      </c>
      <c r="C87" s="104" t="s">
        <v>182</v>
      </c>
      <c r="D87" s="123" t="s">
        <v>155</v>
      </c>
      <c r="E87" s="122" t="s">
        <v>178</v>
      </c>
    </row>
    <row r="88" spans="1:5" s="2" customFormat="1" ht="17.649999999999999" customHeight="1" x14ac:dyDescent="0.25">
      <c r="A88" s="102">
        <v>45558</v>
      </c>
      <c r="B88" s="103">
        <v>33.15</v>
      </c>
      <c r="C88" s="104" t="s">
        <v>182</v>
      </c>
      <c r="D88" s="123" t="s">
        <v>150</v>
      </c>
      <c r="E88" s="122" t="s">
        <v>178</v>
      </c>
    </row>
    <row r="89" spans="1:5" s="2" customFormat="1" ht="17.649999999999999" customHeight="1" x14ac:dyDescent="0.25">
      <c r="A89" s="102">
        <v>45558</v>
      </c>
      <c r="B89" s="103">
        <v>68.34</v>
      </c>
      <c r="C89" s="104" t="s">
        <v>198</v>
      </c>
      <c r="D89" s="123" t="s">
        <v>146</v>
      </c>
      <c r="E89" s="122" t="s">
        <v>178</v>
      </c>
    </row>
    <row r="90" spans="1:5" s="2" customFormat="1" ht="17.649999999999999" customHeight="1" x14ac:dyDescent="0.25">
      <c r="A90" s="102">
        <v>45558</v>
      </c>
      <c r="B90" s="103">
        <v>776.41</v>
      </c>
      <c r="C90" s="104" t="s">
        <v>182</v>
      </c>
      <c r="D90" s="123" t="s">
        <v>155</v>
      </c>
      <c r="E90" s="122" t="s">
        <v>178</v>
      </c>
    </row>
    <row r="91" spans="1:5" s="2" customFormat="1" ht="17.649999999999999" customHeight="1" x14ac:dyDescent="0.25">
      <c r="A91" s="102">
        <v>45558</v>
      </c>
      <c r="B91" s="103">
        <v>230</v>
      </c>
      <c r="C91" s="104" t="s">
        <v>182</v>
      </c>
      <c r="D91" s="123" t="s">
        <v>161</v>
      </c>
      <c r="E91" s="122" t="s">
        <v>178</v>
      </c>
    </row>
    <row r="92" spans="1:5" s="2" customFormat="1" ht="17.649999999999999" customHeight="1" x14ac:dyDescent="0.25">
      <c r="A92" s="102">
        <v>45559</v>
      </c>
      <c r="B92" s="103">
        <v>772.65</v>
      </c>
      <c r="C92" s="104" t="s">
        <v>182</v>
      </c>
      <c r="D92" s="123" t="s">
        <v>200</v>
      </c>
      <c r="E92" s="122" t="s">
        <v>178</v>
      </c>
    </row>
    <row r="93" spans="1:5" ht="17.649999999999999" customHeight="1" x14ac:dyDescent="0.25">
      <c r="A93" s="102">
        <v>45559</v>
      </c>
      <c r="B93" s="103">
        <v>230</v>
      </c>
      <c r="C93" s="104" t="s">
        <v>182</v>
      </c>
      <c r="D93" s="123" t="s">
        <v>161</v>
      </c>
      <c r="E93" s="122" t="s">
        <v>178</v>
      </c>
    </row>
    <row r="94" spans="1:5" ht="17.649999999999999" customHeight="1" x14ac:dyDescent="0.25">
      <c r="A94" s="102">
        <v>45560</v>
      </c>
      <c r="B94" s="103">
        <v>5.0999999999999996</v>
      </c>
      <c r="C94" s="104" t="s">
        <v>182</v>
      </c>
      <c r="D94" s="123" t="s">
        <v>150</v>
      </c>
      <c r="E94" s="122" t="s">
        <v>178</v>
      </c>
    </row>
    <row r="95" spans="1:5" ht="17.649999999999999" customHeight="1" x14ac:dyDescent="0.25">
      <c r="A95" s="102">
        <v>45560</v>
      </c>
      <c r="B95" s="103">
        <v>78.8</v>
      </c>
      <c r="C95" s="104" t="s">
        <v>199</v>
      </c>
      <c r="D95" s="123" t="s">
        <v>146</v>
      </c>
      <c r="E95" s="122" t="s">
        <v>178</v>
      </c>
    </row>
    <row r="96" spans="1:5" ht="17.649999999999999" customHeight="1" x14ac:dyDescent="0.25">
      <c r="A96" s="102">
        <v>45560</v>
      </c>
      <c r="B96" s="103">
        <v>140.29</v>
      </c>
      <c r="C96" s="104" t="s">
        <v>183</v>
      </c>
      <c r="D96" s="123" t="s">
        <v>146</v>
      </c>
      <c r="E96" s="122" t="s">
        <v>178</v>
      </c>
    </row>
    <row r="97" spans="1:5" ht="17.649999999999999" customHeight="1" x14ac:dyDescent="0.25">
      <c r="A97" s="102">
        <v>45565</v>
      </c>
      <c r="B97" s="103">
        <v>127.6</v>
      </c>
      <c r="C97" s="104" t="s">
        <v>201</v>
      </c>
      <c r="D97" s="123" t="s">
        <v>189</v>
      </c>
      <c r="E97" s="122" t="s">
        <v>202</v>
      </c>
    </row>
    <row r="98" spans="1:5" s="2" customFormat="1" ht="17.649999999999999" customHeight="1" x14ac:dyDescent="0.25">
      <c r="A98" s="102">
        <v>45565</v>
      </c>
      <c r="B98" s="103">
        <v>265.88</v>
      </c>
      <c r="C98" s="104" t="s">
        <v>201</v>
      </c>
      <c r="D98" s="123" t="s">
        <v>161</v>
      </c>
      <c r="E98" s="122" t="s">
        <v>202</v>
      </c>
    </row>
    <row r="99" spans="1:5" s="2" customFormat="1" ht="17.649999999999999" customHeight="1" x14ac:dyDescent="0.25">
      <c r="A99" s="102">
        <v>45565</v>
      </c>
      <c r="B99" s="103">
        <v>64</v>
      </c>
      <c r="C99" s="104" t="s">
        <v>201</v>
      </c>
      <c r="D99" s="123" t="s">
        <v>150</v>
      </c>
      <c r="E99" s="122" t="s">
        <v>202</v>
      </c>
    </row>
    <row r="100" spans="1:5" s="2" customFormat="1" ht="17.649999999999999" customHeight="1" x14ac:dyDescent="0.25">
      <c r="A100" s="102">
        <v>45565</v>
      </c>
      <c r="B100" s="103">
        <v>15</v>
      </c>
      <c r="C100" s="104" t="s">
        <v>201</v>
      </c>
      <c r="D100" s="123" t="s">
        <v>172</v>
      </c>
      <c r="E100" s="122" t="s">
        <v>202</v>
      </c>
    </row>
    <row r="101" spans="1:5" s="2" customFormat="1" ht="17.649999999999999" customHeight="1" x14ac:dyDescent="0.25">
      <c r="A101" s="102">
        <v>45566</v>
      </c>
      <c r="B101" s="103">
        <v>166.32</v>
      </c>
      <c r="C101" s="104" t="s">
        <v>203</v>
      </c>
      <c r="D101" s="123" t="s">
        <v>161</v>
      </c>
      <c r="E101" s="122" t="s">
        <v>174</v>
      </c>
    </row>
    <row r="102" spans="1:5" s="2" customFormat="1" ht="17.649999999999999" customHeight="1" x14ac:dyDescent="0.25">
      <c r="A102" s="102">
        <v>45567</v>
      </c>
      <c r="B102" s="103">
        <v>106.09</v>
      </c>
      <c r="C102" s="104" t="s">
        <v>203</v>
      </c>
      <c r="D102" s="123" t="s">
        <v>204</v>
      </c>
      <c r="E102" s="122" t="s">
        <v>174</v>
      </c>
    </row>
    <row r="103" spans="1:5" s="2" customFormat="1" ht="17.649999999999999" customHeight="1" x14ac:dyDescent="0.25">
      <c r="A103" s="102">
        <v>45567</v>
      </c>
      <c r="B103" s="103">
        <v>224</v>
      </c>
      <c r="C103" s="104" t="s">
        <v>203</v>
      </c>
      <c r="D103" s="123" t="s">
        <v>161</v>
      </c>
      <c r="E103" s="122" t="s">
        <v>178</v>
      </c>
    </row>
    <row r="104" spans="1:5" s="2" customFormat="1" ht="17.649999999999999" customHeight="1" x14ac:dyDescent="0.25">
      <c r="A104" s="102">
        <v>45567</v>
      </c>
      <c r="B104" s="103">
        <v>6</v>
      </c>
      <c r="C104" s="104" t="s">
        <v>205</v>
      </c>
      <c r="D104" s="123" t="s">
        <v>206</v>
      </c>
      <c r="E104" s="122" t="s">
        <v>178</v>
      </c>
    </row>
    <row r="105" spans="1:5" s="2" customFormat="1" ht="17.649999999999999" customHeight="1" x14ac:dyDescent="0.25">
      <c r="A105" s="102">
        <v>45567</v>
      </c>
      <c r="B105" s="103">
        <v>76</v>
      </c>
      <c r="C105" s="104" t="s">
        <v>205</v>
      </c>
      <c r="D105" s="123" t="s">
        <v>150</v>
      </c>
      <c r="E105" s="122" t="s">
        <v>178</v>
      </c>
    </row>
    <row r="106" spans="1:5" s="2" customFormat="1" ht="17.649999999999999" customHeight="1" x14ac:dyDescent="0.25">
      <c r="A106" s="102">
        <v>45568</v>
      </c>
      <c r="B106" s="103">
        <v>189</v>
      </c>
      <c r="C106" s="104" t="s">
        <v>203</v>
      </c>
      <c r="D106" s="123" t="s">
        <v>161</v>
      </c>
      <c r="E106" s="122" t="s">
        <v>207</v>
      </c>
    </row>
    <row r="107" spans="1:5" s="2" customFormat="1" ht="17.649999999999999" customHeight="1" x14ac:dyDescent="0.25">
      <c r="A107" s="102">
        <v>45568</v>
      </c>
      <c r="B107" s="103">
        <v>239</v>
      </c>
      <c r="C107" s="104" t="s">
        <v>203</v>
      </c>
      <c r="D107" s="123" t="s">
        <v>150</v>
      </c>
      <c r="E107" s="122" t="s">
        <v>207</v>
      </c>
    </row>
    <row r="108" spans="1:5" s="2" customFormat="1" ht="17.649999999999999" customHeight="1" x14ac:dyDescent="0.25">
      <c r="A108" s="102">
        <v>45569</v>
      </c>
      <c r="B108" s="103">
        <v>142.07</v>
      </c>
      <c r="C108" s="104" t="s">
        <v>203</v>
      </c>
      <c r="D108" s="123" t="s">
        <v>204</v>
      </c>
      <c r="E108" s="122" t="s">
        <v>207</v>
      </c>
    </row>
    <row r="109" spans="1:5" s="2" customFormat="1" ht="17.649999999999999" customHeight="1" x14ac:dyDescent="0.25">
      <c r="A109" s="102">
        <v>45569</v>
      </c>
      <c r="B109" s="103">
        <v>18.600000000000001</v>
      </c>
      <c r="C109" s="104" t="s">
        <v>208</v>
      </c>
      <c r="D109" s="123" t="s">
        <v>172</v>
      </c>
      <c r="E109" s="122" t="s">
        <v>207</v>
      </c>
    </row>
    <row r="110" spans="1:5" s="2" customFormat="1" ht="17.649999999999999" customHeight="1" x14ac:dyDescent="0.25">
      <c r="A110" s="102">
        <v>45572</v>
      </c>
      <c r="B110" s="103">
        <v>375.05</v>
      </c>
      <c r="C110" s="104" t="s">
        <v>182</v>
      </c>
      <c r="D110" s="123" t="s">
        <v>155</v>
      </c>
      <c r="E110" s="122" t="s">
        <v>178</v>
      </c>
    </row>
    <row r="111" spans="1:5" s="2" customFormat="1" ht="17.649999999999999" customHeight="1" x14ac:dyDescent="0.25">
      <c r="A111" s="102">
        <v>45572</v>
      </c>
      <c r="B111" s="103">
        <v>78.05</v>
      </c>
      <c r="C111" s="104" t="s">
        <v>183</v>
      </c>
      <c r="D111" s="123" t="s">
        <v>146</v>
      </c>
      <c r="E111" s="122" t="s">
        <v>178</v>
      </c>
    </row>
    <row r="112" spans="1:5" s="2" customFormat="1" ht="17.649999999999999" customHeight="1" x14ac:dyDescent="0.25">
      <c r="A112" s="102">
        <v>45572</v>
      </c>
      <c r="B112" s="103">
        <v>84.5</v>
      </c>
      <c r="C112" s="104" t="s">
        <v>199</v>
      </c>
      <c r="D112" s="123" t="s">
        <v>146</v>
      </c>
      <c r="E112" s="122" t="s">
        <v>178</v>
      </c>
    </row>
    <row r="113" spans="1:5" s="2" customFormat="1" ht="17.649999999999999" customHeight="1" x14ac:dyDescent="0.25">
      <c r="A113" s="102">
        <v>45572</v>
      </c>
      <c r="B113" s="103">
        <v>334.64</v>
      </c>
      <c r="C113" s="104" t="s">
        <v>209</v>
      </c>
      <c r="D113" s="123" t="s">
        <v>155</v>
      </c>
      <c r="E113" s="122" t="s">
        <v>156</v>
      </c>
    </row>
    <row r="114" spans="1:5" s="2" customFormat="1" ht="17.649999999999999" customHeight="1" x14ac:dyDescent="0.25">
      <c r="A114" s="102">
        <v>45572</v>
      </c>
      <c r="B114" s="103">
        <v>35.6</v>
      </c>
      <c r="C114" s="104" t="s">
        <v>210</v>
      </c>
      <c r="D114" s="123" t="s">
        <v>146</v>
      </c>
      <c r="E114" s="122" t="s">
        <v>156</v>
      </c>
    </row>
    <row r="115" spans="1:5" s="2" customFormat="1" ht="17.649999999999999" customHeight="1" x14ac:dyDescent="0.25">
      <c r="A115" s="102">
        <v>45572</v>
      </c>
      <c r="B115" s="103">
        <v>162</v>
      </c>
      <c r="C115" s="104" t="s">
        <v>209</v>
      </c>
      <c r="D115" s="123" t="s">
        <v>161</v>
      </c>
      <c r="E115" s="122" t="s">
        <v>156</v>
      </c>
    </row>
    <row r="116" spans="1:5" s="2" customFormat="1" ht="17.649999999999999" customHeight="1" x14ac:dyDescent="0.25">
      <c r="A116" s="102">
        <v>45572</v>
      </c>
      <c r="B116" s="103">
        <v>513.23</v>
      </c>
      <c r="C116" s="104" t="s">
        <v>211</v>
      </c>
      <c r="D116" s="123" t="s">
        <v>155</v>
      </c>
      <c r="E116" s="122" t="s">
        <v>165</v>
      </c>
    </row>
    <row r="117" spans="1:5" s="2" customFormat="1" ht="17.649999999999999" customHeight="1" x14ac:dyDescent="0.25">
      <c r="A117" s="102">
        <v>45573</v>
      </c>
      <c r="B117" s="103">
        <v>324.94</v>
      </c>
      <c r="C117" s="104" t="s">
        <v>158</v>
      </c>
      <c r="D117" s="123" t="s">
        <v>155</v>
      </c>
      <c r="E117" s="122" t="s">
        <v>159</v>
      </c>
    </row>
    <row r="118" spans="1:5" s="2" customFormat="1" ht="17.649999999999999" customHeight="1" x14ac:dyDescent="0.25">
      <c r="A118" s="102">
        <v>45573</v>
      </c>
      <c r="B118" s="103">
        <v>159.19999999999999</v>
      </c>
      <c r="C118" s="104" t="s">
        <v>158</v>
      </c>
      <c r="D118" s="123" t="s">
        <v>161</v>
      </c>
      <c r="E118" s="122" t="s">
        <v>159</v>
      </c>
    </row>
    <row r="119" spans="1:5" ht="17.649999999999999" customHeight="1" x14ac:dyDescent="0.25">
      <c r="A119" s="102">
        <v>45573</v>
      </c>
      <c r="B119" s="103">
        <v>80</v>
      </c>
      <c r="C119" s="104" t="s">
        <v>158</v>
      </c>
      <c r="D119" s="123" t="s">
        <v>150</v>
      </c>
      <c r="E119" s="122" t="s">
        <v>159</v>
      </c>
    </row>
    <row r="120" spans="1:5" ht="17.649999999999999" customHeight="1" x14ac:dyDescent="0.25">
      <c r="A120" s="102">
        <v>45574</v>
      </c>
      <c r="B120" s="103">
        <v>441.78</v>
      </c>
      <c r="C120" s="104" t="s">
        <v>164</v>
      </c>
      <c r="D120" s="123" t="s">
        <v>155</v>
      </c>
      <c r="E120" s="122" t="s">
        <v>165</v>
      </c>
    </row>
    <row r="121" spans="1:5" s="2" customFormat="1" ht="17.649999999999999" customHeight="1" x14ac:dyDescent="0.25">
      <c r="A121" s="102">
        <v>45574</v>
      </c>
      <c r="B121" s="103">
        <v>56</v>
      </c>
      <c r="C121" s="104" t="s">
        <v>164</v>
      </c>
      <c r="D121" s="123" t="s">
        <v>150</v>
      </c>
      <c r="E121" s="122" t="s">
        <v>165</v>
      </c>
    </row>
    <row r="122" spans="1:5" s="2" customFormat="1" ht="17.649999999999999" customHeight="1" x14ac:dyDescent="0.25">
      <c r="A122" s="102">
        <v>45574</v>
      </c>
      <c r="B122" s="103">
        <v>181.37</v>
      </c>
      <c r="C122" s="104" t="s">
        <v>164</v>
      </c>
      <c r="D122" s="123" t="s">
        <v>161</v>
      </c>
      <c r="E122" s="122" t="s">
        <v>165</v>
      </c>
    </row>
    <row r="123" spans="1:5" ht="17.649999999999999" customHeight="1" x14ac:dyDescent="0.25">
      <c r="A123" s="102">
        <v>45575</v>
      </c>
      <c r="B123" s="103">
        <v>234</v>
      </c>
      <c r="C123" s="104" t="s">
        <v>164</v>
      </c>
      <c r="D123" s="123" t="s">
        <v>179</v>
      </c>
      <c r="E123" s="122" t="s">
        <v>165</v>
      </c>
    </row>
    <row r="124" spans="1:5" s="2" customFormat="1" ht="17.649999999999999" customHeight="1" x14ac:dyDescent="0.25">
      <c r="A124" s="102">
        <v>45575</v>
      </c>
      <c r="B124" s="103">
        <v>357.2</v>
      </c>
      <c r="C124" s="104" t="s">
        <v>164</v>
      </c>
      <c r="D124" s="123" t="s">
        <v>155</v>
      </c>
      <c r="E124" s="122" t="s">
        <v>165</v>
      </c>
    </row>
    <row r="125" spans="1:5" s="2" customFormat="1" ht="17.649999999999999" customHeight="1" x14ac:dyDescent="0.25">
      <c r="A125" s="102">
        <v>45576</v>
      </c>
      <c r="B125" s="103">
        <v>202.8</v>
      </c>
      <c r="C125" s="104" t="s">
        <v>188</v>
      </c>
      <c r="D125" s="123" t="s">
        <v>189</v>
      </c>
      <c r="E125" s="122" t="s">
        <v>190</v>
      </c>
    </row>
    <row r="126" spans="1:5" s="2" customFormat="1" ht="17.649999999999999" customHeight="1" x14ac:dyDescent="0.25">
      <c r="A126" s="102">
        <v>45579</v>
      </c>
      <c r="B126" s="103">
        <v>228.41</v>
      </c>
      <c r="C126" s="104" t="s">
        <v>182</v>
      </c>
      <c r="D126" s="123" t="s">
        <v>155</v>
      </c>
      <c r="E126" s="122" t="s">
        <v>178</v>
      </c>
    </row>
    <row r="127" spans="1:5" s="2" customFormat="1" ht="17.649999999999999" customHeight="1" x14ac:dyDescent="0.25">
      <c r="A127" s="102">
        <v>45579</v>
      </c>
      <c r="B127" s="103">
        <v>230</v>
      </c>
      <c r="C127" s="104" t="s">
        <v>182</v>
      </c>
      <c r="D127" s="123" t="s">
        <v>161</v>
      </c>
      <c r="E127" s="122" t="s">
        <v>178</v>
      </c>
    </row>
    <row r="128" spans="1:5" s="2" customFormat="1" ht="17.649999999999999" customHeight="1" x14ac:dyDescent="0.25">
      <c r="A128" s="102">
        <v>45579</v>
      </c>
      <c r="B128" s="103">
        <v>78.260000000000005</v>
      </c>
      <c r="C128" s="104" t="s">
        <v>198</v>
      </c>
      <c r="D128" s="123" t="s">
        <v>146</v>
      </c>
      <c r="E128" s="122" t="s">
        <v>178</v>
      </c>
    </row>
    <row r="129" spans="1:5" s="2" customFormat="1" ht="17.649999999999999" customHeight="1" x14ac:dyDescent="0.25">
      <c r="A129" s="102">
        <v>45580</v>
      </c>
      <c r="B129" s="103">
        <v>4.5999999999999996</v>
      </c>
      <c r="C129" s="104" t="s">
        <v>180</v>
      </c>
      <c r="D129" s="123" t="s">
        <v>181</v>
      </c>
      <c r="E129" s="122"/>
    </row>
    <row r="130" spans="1:5" s="2" customFormat="1" ht="17.649999999999999" customHeight="1" x14ac:dyDescent="0.25">
      <c r="A130" s="102">
        <v>45580</v>
      </c>
      <c r="B130" s="103">
        <v>11.22</v>
      </c>
      <c r="C130" s="104" t="s">
        <v>182</v>
      </c>
      <c r="D130" s="123" t="s">
        <v>150</v>
      </c>
      <c r="E130" s="122" t="s">
        <v>178</v>
      </c>
    </row>
    <row r="131" spans="1:5" s="2" customFormat="1" ht="17.649999999999999" customHeight="1" x14ac:dyDescent="0.25">
      <c r="A131" s="102">
        <v>45580</v>
      </c>
      <c r="B131" s="103">
        <v>31.49</v>
      </c>
      <c r="C131" s="104" t="s">
        <v>182</v>
      </c>
      <c r="D131" s="123" t="s">
        <v>150</v>
      </c>
      <c r="E131" s="122" t="s">
        <v>178</v>
      </c>
    </row>
    <row r="132" spans="1:5" s="2" customFormat="1" ht="17.649999999999999" customHeight="1" x14ac:dyDescent="0.25">
      <c r="A132" s="102">
        <v>45580</v>
      </c>
      <c r="B132" s="103">
        <v>230</v>
      </c>
      <c r="C132" s="104" t="s">
        <v>182</v>
      </c>
      <c r="D132" s="123" t="s">
        <v>161</v>
      </c>
      <c r="E132" s="122" t="s">
        <v>178</v>
      </c>
    </row>
    <row r="133" spans="1:5" s="2" customFormat="1" ht="17.649999999999999" customHeight="1" x14ac:dyDescent="0.25">
      <c r="A133" s="102">
        <v>45581</v>
      </c>
      <c r="B133" s="103">
        <v>456.83</v>
      </c>
      <c r="C133" s="104" t="s">
        <v>182</v>
      </c>
      <c r="D133" s="123" t="s">
        <v>155</v>
      </c>
      <c r="E133" s="122" t="s">
        <v>178</v>
      </c>
    </row>
    <row r="134" spans="1:5" s="2" customFormat="1" ht="17.649999999999999" customHeight="1" x14ac:dyDescent="0.25">
      <c r="A134" s="102">
        <v>45581</v>
      </c>
      <c r="B134" s="103">
        <v>84.28</v>
      </c>
      <c r="C134" s="104" t="s">
        <v>199</v>
      </c>
      <c r="D134" s="104" t="s">
        <v>146</v>
      </c>
      <c r="E134" s="122" t="s">
        <v>178</v>
      </c>
    </row>
    <row r="135" spans="1:5" s="2" customFormat="1" ht="17.649999999999999" customHeight="1" x14ac:dyDescent="0.25">
      <c r="A135" s="102">
        <v>45581</v>
      </c>
      <c r="B135" s="103">
        <v>134</v>
      </c>
      <c r="C135" s="104" t="s">
        <v>182</v>
      </c>
      <c r="D135" s="104" t="s">
        <v>194</v>
      </c>
      <c r="E135" s="122" t="s">
        <v>178</v>
      </c>
    </row>
    <row r="136" spans="1:5" s="2" customFormat="1" ht="17.649999999999999" customHeight="1" x14ac:dyDescent="0.25">
      <c r="A136" s="102">
        <v>45595</v>
      </c>
      <c r="B136" s="103">
        <v>79.39</v>
      </c>
      <c r="C136" s="104" t="s">
        <v>183</v>
      </c>
      <c r="D136" s="104" t="s">
        <v>146</v>
      </c>
      <c r="E136" s="122" t="s">
        <v>178</v>
      </c>
    </row>
    <row r="137" spans="1:5" s="2" customFormat="1" ht="17.649999999999999" customHeight="1" x14ac:dyDescent="0.25">
      <c r="A137" s="102">
        <v>45595</v>
      </c>
      <c r="B137" s="103">
        <v>85.62</v>
      </c>
      <c r="C137" s="104" t="s">
        <v>199</v>
      </c>
      <c r="D137" s="104" t="s">
        <v>146</v>
      </c>
      <c r="E137" s="122" t="s">
        <v>178</v>
      </c>
    </row>
    <row r="138" spans="1:5" s="2" customFormat="1" ht="17.649999999999999" customHeight="1" x14ac:dyDescent="0.25">
      <c r="A138" s="102">
        <v>45595</v>
      </c>
      <c r="B138" s="103">
        <v>69</v>
      </c>
      <c r="C138" s="104" t="s">
        <v>182</v>
      </c>
      <c r="D138" s="104" t="s">
        <v>187</v>
      </c>
      <c r="E138" s="122" t="s">
        <v>178</v>
      </c>
    </row>
    <row r="139" spans="1:5" s="2" customFormat="1" ht="17.649999999999999" customHeight="1" x14ac:dyDescent="0.25">
      <c r="A139" s="102">
        <v>45611</v>
      </c>
      <c r="B139" s="103">
        <v>4.5999999999999996</v>
      </c>
      <c r="C139" s="104" t="s">
        <v>180</v>
      </c>
      <c r="D139" s="123" t="s">
        <v>181</v>
      </c>
      <c r="E139" s="122"/>
    </row>
    <row r="140" spans="1:5" s="2" customFormat="1" ht="17.649999999999999" customHeight="1" x14ac:dyDescent="0.25">
      <c r="A140" s="102">
        <v>45628</v>
      </c>
      <c r="B140" s="103">
        <v>297.04000000000002</v>
      </c>
      <c r="C140" s="104" t="s">
        <v>182</v>
      </c>
      <c r="D140" s="104" t="s">
        <v>155</v>
      </c>
      <c r="E140" s="122" t="s">
        <v>178</v>
      </c>
    </row>
    <row r="141" spans="1:5" s="2" customFormat="1" ht="17.649999999999999" customHeight="1" x14ac:dyDescent="0.25">
      <c r="A141" s="102">
        <v>45628</v>
      </c>
      <c r="B141" s="103">
        <v>79.739999999999995</v>
      </c>
      <c r="C141" s="104" t="s">
        <v>183</v>
      </c>
      <c r="D141" s="104" t="s">
        <v>146</v>
      </c>
      <c r="E141" s="122" t="s">
        <v>178</v>
      </c>
    </row>
    <row r="142" spans="1:5" s="2" customFormat="1" ht="17.649999999999999" customHeight="1" x14ac:dyDescent="0.25">
      <c r="A142" s="102">
        <v>45628</v>
      </c>
      <c r="B142" s="103">
        <v>230</v>
      </c>
      <c r="C142" s="104" t="s">
        <v>182</v>
      </c>
      <c r="D142" s="104" t="s">
        <v>161</v>
      </c>
      <c r="E142" s="122" t="s">
        <v>178</v>
      </c>
    </row>
    <row r="143" spans="1:5" s="2" customFormat="1" ht="17.649999999999999" customHeight="1" x14ac:dyDescent="0.25">
      <c r="A143" s="102">
        <v>45628</v>
      </c>
      <c r="B143" s="103">
        <v>69</v>
      </c>
      <c r="C143" s="104" t="s">
        <v>182</v>
      </c>
      <c r="D143" s="104" t="s">
        <v>187</v>
      </c>
      <c r="E143" s="122" t="s">
        <v>178</v>
      </c>
    </row>
    <row r="144" spans="1:5" s="2" customFormat="1" ht="17.649999999999999" customHeight="1" x14ac:dyDescent="0.25">
      <c r="A144" s="102">
        <v>45628</v>
      </c>
      <c r="B144" s="103">
        <v>230</v>
      </c>
      <c r="C144" s="104" t="s">
        <v>182</v>
      </c>
      <c r="D144" s="104" t="s">
        <v>161</v>
      </c>
      <c r="E144" s="122" t="s">
        <v>178</v>
      </c>
    </row>
    <row r="145" spans="1:5" s="2" customFormat="1" ht="17.649999999999999" customHeight="1" x14ac:dyDescent="0.25">
      <c r="A145" s="102">
        <v>45628</v>
      </c>
      <c r="B145" s="103">
        <v>6</v>
      </c>
      <c r="C145" s="104" t="s">
        <v>182</v>
      </c>
      <c r="D145" s="104" t="s">
        <v>161</v>
      </c>
      <c r="E145" s="122" t="s">
        <v>178</v>
      </c>
    </row>
    <row r="146" spans="1:5" s="2" customFormat="1" ht="17.649999999999999" customHeight="1" x14ac:dyDescent="0.25">
      <c r="A146" s="102">
        <v>45628</v>
      </c>
      <c r="B146" s="103">
        <v>134</v>
      </c>
      <c r="C146" s="104" t="s">
        <v>182</v>
      </c>
      <c r="D146" s="104" t="s">
        <v>161</v>
      </c>
      <c r="E146" s="122" t="s">
        <v>178</v>
      </c>
    </row>
    <row r="147" spans="1:5" s="2" customFormat="1" ht="17.649999999999999" customHeight="1" x14ac:dyDescent="0.25">
      <c r="A147" s="102">
        <v>45629</v>
      </c>
      <c r="B147" s="103">
        <v>297.02999999999997</v>
      </c>
      <c r="C147" s="104" t="s">
        <v>182</v>
      </c>
      <c r="D147" s="104" t="s">
        <v>155</v>
      </c>
      <c r="E147" s="122" t="s">
        <v>178</v>
      </c>
    </row>
    <row r="148" spans="1:5" s="2" customFormat="1" ht="17.649999999999999" customHeight="1" x14ac:dyDescent="0.25">
      <c r="A148" s="102">
        <v>45629</v>
      </c>
      <c r="B148" s="103">
        <v>76.5</v>
      </c>
      <c r="C148" s="104" t="s">
        <v>198</v>
      </c>
      <c r="D148" s="104" t="s">
        <v>146</v>
      </c>
      <c r="E148" s="122" t="s">
        <v>178</v>
      </c>
    </row>
    <row r="149" spans="1:5" s="2" customFormat="1" ht="17.649999999999999" customHeight="1" x14ac:dyDescent="0.25">
      <c r="A149" s="102">
        <v>45642</v>
      </c>
      <c r="B149" s="103">
        <v>4.5999999999999996</v>
      </c>
      <c r="C149" s="104" t="s">
        <v>180</v>
      </c>
      <c r="D149" s="123" t="s">
        <v>181</v>
      </c>
      <c r="E149" s="122"/>
    </row>
    <row r="150" spans="1:5" s="2" customFormat="1" ht="17.649999999999999" customHeight="1" x14ac:dyDescent="0.25">
      <c r="A150" s="102">
        <v>45708</v>
      </c>
      <c r="B150" s="103">
        <v>802.75</v>
      </c>
      <c r="C150" s="104" t="s">
        <v>182</v>
      </c>
      <c r="D150" s="123" t="s">
        <v>155</v>
      </c>
      <c r="E150" s="122" t="s">
        <v>178</v>
      </c>
    </row>
    <row r="151" spans="1:5" s="2" customFormat="1" ht="17.649999999999999" customHeight="1" x14ac:dyDescent="0.25">
      <c r="A151" s="102">
        <v>45708</v>
      </c>
      <c r="B151" s="103">
        <v>79.64</v>
      </c>
      <c r="C151" s="104" t="s">
        <v>183</v>
      </c>
      <c r="D151" s="123" t="s">
        <v>146</v>
      </c>
      <c r="E151" s="122" t="s">
        <v>178</v>
      </c>
    </row>
    <row r="152" spans="1:5" s="2" customFormat="1" ht="17.649999999999999" customHeight="1" x14ac:dyDescent="0.25">
      <c r="A152" s="102">
        <v>45708</v>
      </c>
      <c r="B152" s="103">
        <v>230</v>
      </c>
      <c r="C152" s="104" t="s">
        <v>182</v>
      </c>
      <c r="D152" s="123" t="s">
        <v>161</v>
      </c>
      <c r="E152" s="122" t="s">
        <v>178</v>
      </c>
    </row>
    <row r="153" spans="1:5" s="2" customFormat="1" ht="17.649999999999999" customHeight="1" x14ac:dyDescent="0.25">
      <c r="A153" s="102">
        <v>45709</v>
      </c>
      <c r="B153" s="103">
        <v>72.97</v>
      </c>
      <c r="C153" s="104" t="s">
        <v>199</v>
      </c>
      <c r="D153" s="123" t="s">
        <v>146</v>
      </c>
      <c r="E153" s="122" t="s">
        <v>178</v>
      </c>
    </row>
    <row r="154" spans="1:5" s="2" customFormat="1" ht="17.649999999999999" customHeight="1" x14ac:dyDescent="0.25">
      <c r="A154" s="102">
        <v>45709</v>
      </c>
      <c r="B154" s="103">
        <v>134</v>
      </c>
      <c r="C154" s="104" t="s">
        <v>182</v>
      </c>
      <c r="D154" s="123" t="s">
        <v>194</v>
      </c>
      <c r="E154" s="122" t="s">
        <v>178</v>
      </c>
    </row>
    <row r="155" spans="1:5" s="2" customFormat="1" ht="17.649999999999999" customHeight="1" x14ac:dyDescent="0.25">
      <c r="A155" s="102">
        <v>45714</v>
      </c>
      <c r="B155" s="103">
        <v>535.76</v>
      </c>
      <c r="C155" s="104" t="s">
        <v>182</v>
      </c>
      <c r="D155" s="123" t="s">
        <v>155</v>
      </c>
      <c r="E155" s="122" t="s">
        <v>178</v>
      </c>
    </row>
    <row r="156" spans="1:5" s="2" customFormat="1" ht="17.649999999999999" customHeight="1" x14ac:dyDescent="0.25">
      <c r="A156" s="102">
        <v>45714</v>
      </c>
      <c r="B156" s="103">
        <v>49.83</v>
      </c>
      <c r="C156" s="104" t="s">
        <v>182</v>
      </c>
      <c r="D156" s="123" t="s">
        <v>155</v>
      </c>
      <c r="E156" s="122" t="s">
        <v>178</v>
      </c>
    </row>
    <row r="157" spans="1:5" s="2" customFormat="1" ht="17.649999999999999" customHeight="1" x14ac:dyDescent="0.25">
      <c r="A157" s="102">
        <v>45714</v>
      </c>
      <c r="B157" s="103">
        <v>80.069999999999993</v>
      </c>
      <c r="C157" s="104" t="s">
        <v>198</v>
      </c>
      <c r="D157" s="123" t="s">
        <v>146</v>
      </c>
      <c r="E157" s="122" t="s">
        <v>178</v>
      </c>
    </row>
    <row r="158" spans="1:5" s="2" customFormat="1" ht="17.649999999999999" customHeight="1" x14ac:dyDescent="0.25">
      <c r="A158" s="102">
        <v>45714</v>
      </c>
      <c r="B158" s="103">
        <v>230</v>
      </c>
      <c r="C158" s="104" t="s">
        <v>182</v>
      </c>
      <c r="D158" s="123" t="s">
        <v>161</v>
      </c>
      <c r="E158" s="122" t="s">
        <v>178</v>
      </c>
    </row>
    <row r="159" spans="1:5" s="2" customFormat="1" ht="17.649999999999999" customHeight="1" x14ac:dyDescent="0.25">
      <c r="A159" s="102">
        <v>45715</v>
      </c>
      <c r="B159" s="103">
        <v>69</v>
      </c>
      <c r="C159" s="104" t="s">
        <v>182</v>
      </c>
      <c r="D159" s="123" t="s">
        <v>187</v>
      </c>
      <c r="E159" s="122" t="s">
        <v>178</v>
      </c>
    </row>
    <row r="160" spans="1:5" s="2" customFormat="1" ht="17.649999999999999" customHeight="1" x14ac:dyDescent="0.25">
      <c r="A160" s="102">
        <v>45715</v>
      </c>
      <c r="B160" s="103">
        <v>72.97</v>
      </c>
      <c r="C160" s="104" t="s">
        <v>199</v>
      </c>
      <c r="D160" s="123" t="s">
        <v>146</v>
      </c>
      <c r="E160" s="122" t="s">
        <v>178</v>
      </c>
    </row>
    <row r="161" spans="1:5" s="2" customFormat="1" ht="17.649999999999999" customHeight="1" x14ac:dyDescent="0.25">
      <c r="A161" s="102">
        <v>45730</v>
      </c>
      <c r="B161" s="103">
        <v>4.5999999999999996</v>
      </c>
      <c r="C161" s="104" t="s">
        <v>180</v>
      </c>
      <c r="D161" s="123" t="s">
        <v>181</v>
      </c>
      <c r="E161" s="122"/>
    </row>
    <row r="162" spans="1:5" s="2" customFormat="1" ht="17.649999999999999" customHeight="1" x14ac:dyDescent="0.25">
      <c r="A162" s="102">
        <v>45749</v>
      </c>
      <c r="B162" s="103">
        <v>570.24</v>
      </c>
      <c r="C162" s="104" t="s">
        <v>182</v>
      </c>
      <c r="D162" s="123" t="s">
        <v>155</v>
      </c>
      <c r="E162" s="122" t="s">
        <v>178</v>
      </c>
    </row>
    <row r="163" spans="1:5" s="2" customFormat="1" ht="17.649999999999999" customHeight="1" x14ac:dyDescent="0.25">
      <c r="A163" s="102">
        <v>45749</v>
      </c>
      <c r="B163" s="103">
        <v>191.04</v>
      </c>
      <c r="C163" s="104" t="s">
        <v>182</v>
      </c>
      <c r="D163" s="123" t="s">
        <v>155</v>
      </c>
      <c r="E163" s="122" t="s">
        <v>178</v>
      </c>
    </row>
    <row r="164" spans="1:5" s="2" customFormat="1" ht="17.649999999999999" customHeight="1" x14ac:dyDescent="0.25">
      <c r="A164" s="102">
        <v>45749</v>
      </c>
      <c r="B164" s="103">
        <v>145.91</v>
      </c>
      <c r="C164" s="104" t="s">
        <v>182</v>
      </c>
      <c r="D164" s="123" t="s">
        <v>155</v>
      </c>
      <c r="E164" s="122" t="s">
        <v>178</v>
      </c>
    </row>
    <row r="165" spans="1:5" s="2" customFormat="1" ht="17.649999999999999" customHeight="1" x14ac:dyDescent="0.25">
      <c r="A165" s="102">
        <v>45749</v>
      </c>
      <c r="B165" s="103">
        <v>69</v>
      </c>
      <c r="C165" s="104" t="s">
        <v>182</v>
      </c>
      <c r="D165" s="123" t="s">
        <v>187</v>
      </c>
      <c r="E165" s="122" t="s">
        <v>178</v>
      </c>
    </row>
    <row r="166" spans="1:5" s="2" customFormat="1" ht="17.649999999999999" customHeight="1" x14ac:dyDescent="0.25">
      <c r="A166" s="102">
        <v>45749</v>
      </c>
      <c r="B166" s="103">
        <v>54.88</v>
      </c>
      <c r="C166" s="104" t="s">
        <v>183</v>
      </c>
      <c r="D166" s="123" t="s">
        <v>146</v>
      </c>
      <c r="E166" s="122" t="s">
        <v>178</v>
      </c>
    </row>
    <row r="167" spans="1:5" s="2" customFormat="1" ht="17.649999999999999" customHeight="1" x14ac:dyDescent="0.25">
      <c r="A167" s="102">
        <v>45749</v>
      </c>
      <c r="B167" s="103">
        <v>81.14</v>
      </c>
      <c r="C167" s="104" t="s">
        <v>212</v>
      </c>
      <c r="D167" s="123" t="s">
        <v>146</v>
      </c>
      <c r="E167" s="122" t="s">
        <v>178</v>
      </c>
    </row>
    <row r="168" spans="1:5" s="2" customFormat="1" ht="17.649999999999999" customHeight="1" x14ac:dyDescent="0.25">
      <c r="A168" s="102">
        <v>45756</v>
      </c>
      <c r="B168" s="103">
        <v>808.32</v>
      </c>
      <c r="C168" s="104" t="s">
        <v>158</v>
      </c>
      <c r="D168" s="123" t="s">
        <v>155</v>
      </c>
      <c r="E168" s="122" t="s">
        <v>159</v>
      </c>
    </row>
    <row r="169" spans="1:5" s="2" customFormat="1" ht="17.649999999999999" customHeight="1" x14ac:dyDescent="0.25">
      <c r="A169" s="102">
        <v>45756</v>
      </c>
      <c r="B169" s="103">
        <v>631.65</v>
      </c>
      <c r="C169" s="104" t="s">
        <v>182</v>
      </c>
      <c r="D169" s="123" t="s">
        <v>155</v>
      </c>
      <c r="E169" s="122" t="s">
        <v>178</v>
      </c>
    </row>
    <row r="170" spans="1:5" s="2" customFormat="1" ht="17.649999999999999" customHeight="1" x14ac:dyDescent="0.25">
      <c r="A170" s="102">
        <v>45756</v>
      </c>
      <c r="B170" s="103">
        <v>59.88</v>
      </c>
      <c r="C170" s="104" t="s">
        <v>213</v>
      </c>
      <c r="D170" s="123" t="s">
        <v>146</v>
      </c>
      <c r="E170" s="122" t="s">
        <v>159</v>
      </c>
    </row>
    <row r="171" spans="1:5" s="2" customFormat="1" ht="17.649999999999999" customHeight="1" x14ac:dyDescent="0.25">
      <c r="A171" s="102">
        <v>45756</v>
      </c>
      <c r="B171" s="103">
        <v>79.5</v>
      </c>
      <c r="C171" s="104" t="s">
        <v>182</v>
      </c>
      <c r="D171" s="123" t="s">
        <v>150</v>
      </c>
      <c r="E171" s="122" t="s">
        <v>178</v>
      </c>
    </row>
    <row r="172" spans="1:5" s="2" customFormat="1" ht="17.649999999999999" customHeight="1" x14ac:dyDescent="0.25">
      <c r="A172" s="102">
        <v>45756</v>
      </c>
      <c r="B172" s="103">
        <v>235</v>
      </c>
      <c r="C172" s="104" t="s">
        <v>182</v>
      </c>
      <c r="D172" s="123" t="s">
        <v>161</v>
      </c>
      <c r="E172" s="122" t="s">
        <v>178</v>
      </c>
    </row>
    <row r="173" spans="1:5" s="2" customFormat="1" ht="17.649999999999999" customHeight="1" x14ac:dyDescent="0.25">
      <c r="A173" s="102">
        <v>45757</v>
      </c>
      <c r="B173" s="103">
        <v>134</v>
      </c>
      <c r="C173" s="104" t="s">
        <v>214</v>
      </c>
      <c r="D173" s="123" t="s">
        <v>194</v>
      </c>
      <c r="E173" s="122" t="s">
        <v>215</v>
      </c>
    </row>
    <row r="174" spans="1:5" s="2" customFormat="1" ht="17.649999999999999" customHeight="1" x14ac:dyDescent="0.25">
      <c r="A174" s="102">
        <v>45757</v>
      </c>
      <c r="B174" s="103">
        <v>72.97</v>
      </c>
      <c r="C174" s="104" t="s">
        <v>199</v>
      </c>
      <c r="D174" s="123" t="s">
        <v>146</v>
      </c>
      <c r="E174" s="122" t="s">
        <v>178</v>
      </c>
    </row>
    <row r="175" spans="1:5" s="2" customFormat="1" ht="17.649999999999999" customHeight="1" x14ac:dyDescent="0.25">
      <c r="A175" s="102">
        <v>45762</v>
      </c>
      <c r="B175" s="103">
        <v>4.5999999999999996</v>
      </c>
      <c r="C175" s="104" t="s">
        <v>180</v>
      </c>
      <c r="D175" s="123" t="s">
        <v>181</v>
      </c>
      <c r="E175" s="122"/>
    </row>
    <row r="176" spans="1:5" s="2" customFormat="1" ht="17.649999999999999" customHeight="1" x14ac:dyDescent="0.25">
      <c r="A176" s="102">
        <v>45792</v>
      </c>
      <c r="B176" s="103">
        <v>166.07</v>
      </c>
      <c r="C176" s="104" t="s">
        <v>216</v>
      </c>
      <c r="D176" s="123" t="s">
        <v>155</v>
      </c>
      <c r="E176" s="122" t="s">
        <v>178</v>
      </c>
    </row>
    <row r="177" spans="1:5" s="2" customFormat="1" ht="17.649999999999999" customHeight="1" x14ac:dyDescent="0.25">
      <c r="A177" s="102">
        <v>45792</v>
      </c>
      <c r="B177" s="103">
        <v>564.47</v>
      </c>
      <c r="C177" s="104" t="s">
        <v>216</v>
      </c>
      <c r="D177" s="123" t="s">
        <v>155</v>
      </c>
      <c r="E177" s="122" t="s">
        <v>178</v>
      </c>
    </row>
    <row r="178" spans="1:5" s="2" customFormat="1" ht="17.649999999999999" customHeight="1" x14ac:dyDescent="0.25">
      <c r="A178" s="102">
        <v>45792</v>
      </c>
      <c r="B178" s="103">
        <v>278</v>
      </c>
      <c r="C178" s="104" t="s">
        <v>216</v>
      </c>
      <c r="D178" s="123" t="s">
        <v>161</v>
      </c>
      <c r="E178" s="122" t="s">
        <v>178</v>
      </c>
    </row>
    <row r="179" spans="1:5" s="2" customFormat="1" ht="17.649999999999999" customHeight="1" x14ac:dyDescent="0.25">
      <c r="A179" s="102">
        <v>45792</v>
      </c>
      <c r="B179" s="103">
        <v>79.53</v>
      </c>
      <c r="C179" s="104" t="s">
        <v>183</v>
      </c>
      <c r="D179" s="123" t="s">
        <v>146</v>
      </c>
      <c r="E179" s="122" t="s">
        <v>178</v>
      </c>
    </row>
    <row r="180" spans="1:5" s="2" customFormat="1" ht="17.649999999999999" customHeight="1" x14ac:dyDescent="0.25">
      <c r="A180" s="102">
        <v>45804</v>
      </c>
      <c r="B180" s="103">
        <v>415.67</v>
      </c>
      <c r="C180" s="104" t="s">
        <v>182</v>
      </c>
      <c r="D180" s="123" t="s">
        <v>155</v>
      </c>
      <c r="E180" s="122" t="s">
        <v>178</v>
      </c>
    </row>
    <row r="181" spans="1:5" s="2" customFormat="1" ht="17.649999999999999" customHeight="1" x14ac:dyDescent="0.25">
      <c r="A181" s="102">
        <v>45804</v>
      </c>
      <c r="B181" s="103">
        <v>260</v>
      </c>
      <c r="C181" s="104" t="s">
        <v>182</v>
      </c>
      <c r="D181" s="123" t="s">
        <v>161</v>
      </c>
      <c r="E181" s="122" t="s">
        <v>178</v>
      </c>
    </row>
    <row r="182" spans="1:5" s="2" customFormat="1" ht="21.75" customHeight="1" x14ac:dyDescent="0.25">
      <c r="A182" s="102">
        <v>45804</v>
      </c>
      <c r="B182" s="103">
        <v>213</v>
      </c>
      <c r="C182" s="104" t="s">
        <v>182</v>
      </c>
      <c r="D182" s="123" t="s">
        <v>217</v>
      </c>
      <c r="E182" s="122" t="s">
        <v>218</v>
      </c>
    </row>
    <row r="183" spans="1:5" s="2" customFormat="1" ht="21.75" customHeight="1" x14ac:dyDescent="0.25">
      <c r="A183" s="102">
        <v>45804</v>
      </c>
      <c r="B183" s="103">
        <v>28</v>
      </c>
      <c r="C183" s="104" t="s">
        <v>182</v>
      </c>
      <c r="D183" s="123" t="s">
        <v>206</v>
      </c>
      <c r="E183" s="122" t="s">
        <v>218</v>
      </c>
    </row>
    <row r="184" spans="1:5" s="2" customFormat="1" ht="17.649999999999999" customHeight="1" x14ac:dyDescent="0.25">
      <c r="A184" s="102">
        <v>45805</v>
      </c>
      <c r="B184" s="103">
        <v>73.19</v>
      </c>
      <c r="C184" s="104" t="s">
        <v>199</v>
      </c>
      <c r="D184" s="123" t="s">
        <v>146</v>
      </c>
      <c r="E184" s="122" t="s">
        <v>178</v>
      </c>
    </row>
    <row r="185" spans="1:5" s="2" customFormat="1" ht="17.649999999999999" customHeight="1" x14ac:dyDescent="0.25">
      <c r="A185" s="102">
        <v>45811</v>
      </c>
      <c r="B185" s="103">
        <v>507.82</v>
      </c>
      <c r="C185" s="104" t="s">
        <v>219</v>
      </c>
      <c r="D185" s="123" t="s">
        <v>155</v>
      </c>
      <c r="E185" s="122" t="s">
        <v>178</v>
      </c>
    </row>
    <row r="186" spans="1:5" s="2" customFormat="1" ht="17.649999999999999" customHeight="1" x14ac:dyDescent="0.25">
      <c r="A186" s="102">
        <v>45811</v>
      </c>
      <c r="B186" s="103">
        <v>260</v>
      </c>
      <c r="C186" s="104" t="s">
        <v>219</v>
      </c>
      <c r="D186" s="123" t="s">
        <v>161</v>
      </c>
      <c r="E186" s="122" t="s">
        <v>178</v>
      </c>
    </row>
    <row r="187" spans="1:5" s="2" customFormat="1" ht="17.649999999999999" customHeight="1" x14ac:dyDescent="0.25">
      <c r="A187" s="102">
        <v>45824</v>
      </c>
      <c r="B187" s="103">
        <v>295.67</v>
      </c>
      <c r="C187" s="104" t="s">
        <v>182</v>
      </c>
      <c r="D187" s="123" t="s">
        <v>155</v>
      </c>
      <c r="E187" s="122" t="s">
        <v>218</v>
      </c>
    </row>
    <row r="188" spans="1:5" ht="17.649999999999999" customHeight="1" x14ac:dyDescent="0.25">
      <c r="A188" s="102"/>
      <c r="B188" s="103">
        <v>933.08</v>
      </c>
      <c r="C188" s="104" t="s">
        <v>220</v>
      </c>
      <c r="D188" s="104"/>
      <c r="E188" s="122"/>
    </row>
    <row r="189" spans="1:5" ht="12.75" customHeight="1" x14ac:dyDescent="0.25">
      <c r="A189" s="69" t="s">
        <v>221</v>
      </c>
      <c r="B189" s="70">
        <f>SUM(B24:B188)</f>
        <v>30000.53</v>
      </c>
      <c r="C189" s="1" t="str">
        <f>IF(SUBTOTAL(3,B24:B188)=SUBTOTAL(103,B24:B188),'Summary and sign-off'!$A$48,'Summary and sign-off'!$A$49)</f>
        <v>Check - there are no hidden rows with data</v>
      </c>
      <c r="D189" s="160" t="str">
        <f>IF('Summary and sign-off'!F56='Summary and sign-off'!F54,'Summary and sign-off'!A51,'Summary and sign-off'!A50)</f>
        <v>Not all lines have an entry for "Cost in NZ$" and "Type of expense"</v>
      </c>
      <c r="E189" s="160"/>
    </row>
    <row r="190" spans="1:5" ht="13" customHeight="1" x14ac:dyDescent="0.3">
      <c r="A190" s="17"/>
      <c r="B190" s="19"/>
      <c r="C190" s="17"/>
      <c r="D190" s="17"/>
      <c r="E190" s="17"/>
    </row>
    <row r="191" spans="1:5" ht="15.65" customHeight="1" x14ac:dyDescent="0.25">
      <c r="A191" s="159" t="s">
        <v>222</v>
      </c>
      <c r="B191" s="159"/>
      <c r="C191" s="159"/>
      <c r="D191" s="159"/>
      <c r="E191" s="159"/>
    </row>
    <row r="192" spans="1:5" ht="25.5" x14ac:dyDescent="0.25">
      <c r="A192" s="24" t="s">
        <v>133</v>
      </c>
      <c r="B192" s="24" t="s">
        <v>63</v>
      </c>
      <c r="C192" s="24" t="s">
        <v>223</v>
      </c>
      <c r="D192" s="24" t="s">
        <v>224</v>
      </c>
      <c r="E192" s="24" t="s">
        <v>66</v>
      </c>
    </row>
    <row r="193" spans="1:5" s="136" customFormat="1" ht="12.5" x14ac:dyDescent="0.25">
      <c r="A193" s="102">
        <v>45527</v>
      </c>
      <c r="B193" s="103">
        <v>40.229999999999997</v>
      </c>
      <c r="C193" s="104" t="s">
        <v>225</v>
      </c>
      <c r="D193" s="123" t="s">
        <v>146</v>
      </c>
      <c r="E193" s="122" t="s">
        <v>226</v>
      </c>
    </row>
    <row r="194" spans="1:5" s="136" customFormat="1" ht="12.5" x14ac:dyDescent="0.25">
      <c r="A194" s="102">
        <v>45532</v>
      </c>
      <c r="B194" s="103">
        <v>14.92</v>
      </c>
      <c r="C194" s="104" t="s">
        <v>227</v>
      </c>
      <c r="D194" s="123" t="s">
        <v>146</v>
      </c>
      <c r="E194" s="122" t="s">
        <v>226</v>
      </c>
    </row>
    <row r="195" spans="1:5" s="136" customFormat="1" ht="12.5" x14ac:dyDescent="0.25">
      <c r="A195" s="102">
        <v>45532</v>
      </c>
      <c r="B195" s="103">
        <v>13.99</v>
      </c>
      <c r="C195" s="104" t="s">
        <v>227</v>
      </c>
      <c r="D195" s="123" t="s">
        <v>146</v>
      </c>
      <c r="E195" s="122" t="s">
        <v>226</v>
      </c>
    </row>
    <row r="196" spans="1:5" s="136" customFormat="1" ht="12.5" x14ac:dyDescent="0.25">
      <c r="A196" s="102">
        <v>45533</v>
      </c>
      <c r="B196" s="103">
        <v>15.92</v>
      </c>
      <c r="C196" s="104" t="s">
        <v>225</v>
      </c>
      <c r="D196" s="123" t="s">
        <v>146</v>
      </c>
      <c r="E196" s="122" t="s">
        <v>226</v>
      </c>
    </row>
    <row r="197" spans="1:5" s="136" customFormat="1" ht="12.5" x14ac:dyDescent="0.25">
      <c r="A197" s="102">
        <v>45533</v>
      </c>
      <c r="B197" s="103">
        <v>14.87</v>
      </c>
      <c r="C197" s="104" t="s">
        <v>225</v>
      </c>
      <c r="D197" s="123" t="s">
        <v>146</v>
      </c>
      <c r="E197" s="122" t="s">
        <v>226</v>
      </c>
    </row>
    <row r="198" spans="1:5" ht="13" customHeight="1" x14ac:dyDescent="0.25">
      <c r="A198" s="102">
        <v>45551</v>
      </c>
      <c r="B198" s="103">
        <v>12.84</v>
      </c>
      <c r="C198" s="104" t="s">
        <v>225</v>
      </c>
      <c r="D198" s="123" t="s">
        <v>146</v>
      </c>
      <c r="E198" s="122" t="s">
        <v>226</v>
      </c>
    </row>
    <row r="199" spans="1:5" ht="13" customHeight="1" x14ac:dyDescent="0.25">
      <c r="A199" s="102">
        <v>45552</v>
      </c>
      <c r="B199" s="103">
        <v>14.23</v>
      </c>
      <c r="C199" s="104" t="s">
        <v>225</v>
      </c>
      <c r="D199" s="123" t="s">
        <v>146</v>
      </c>
      <c r="E199" s="122" t="s">
        <v>226</v>
      </c>
    </row>
    <row r="200" spans="1:5" ht="13" customHeight="1" x14ac:dyDescent="0.25">
      <c r="A200" s="102">
        <v>45554</v>
      </c>
      <c r="B200" s="103">
        <v>18.600000000000001</v>
      </c>
      <c r="C200" s="104" t="s">
        <v>228</v>
      </c>
      <c r="D200" s="123" t="s">
        <v>172</v>
      </c>
      <c r="E200" s="122" t="s">
        <v>226</v>
      </c>
    </row>
    <row r="201" spans="1:5" s="2" customFormat="1" ht="17.649999999999999" customHeight="1" x14ac:dyDescent="0.25">
      <c r="A201" s="102">
        <v>45555</v>
      </c>
      <c r="B201" s="103">
        <v>54.29</v>
      </c>
      <c r="C201" s="104" t="s">
        <v>229</v>
      </c>
      <c r="D201" s="123" t="s">
        <v>146</v>
      </c>
      <c r="E201" s="122" t="s">
        <v>226</v>
      </c>
    </row>
    <row r="202" spans="1:5" s="2" customFormat="1" ht="12.5" x14ac:dyDescent="0.25">
      <c r="A202" s="102">
        <v>45621</v>
      </c>
      <c r="B202" s="103">
        <v>30.65</v>
      </c>
      <c r="C202" s="104" t="s">
        <v>225</v>
      </c>
      <c r="D202" s="104" t="s">
        <v>172</v>
      </c>
      <c r="E202" s="122" t="s">
        <v>226</v>
      </c>
    </row>
    <row r="203" spans="1:5" s="2" customFormat="1" ht="12.5" x14ac:dyDescent="0.25">
      <c r="A203" s="102">
        <v>45743</v>
      </c>
      <c r="B203" s="103">
        <v>32.47</v>
      </c>
      <c r="C203" s="123" t="s">
        <v>230</v>
      </c>
      <c r="D203" s="104" t="s">
        <v>146</v>
      </c>
      <c r="E203" s="105" t="s">
        <v>226</v>
      </c>
    </row>
    <row r="204" spans="1:5" ht="12.65" customHeight="1" x14ac:dyDescent="0.25">
      <c r="A204" s="102"/>
      <c r="B204" s="103"/>
      <c r="C204" s="104"/>
      <c r="D204" s="123"/>
      <c r="E204" s="122"/>
    </row>
    <row r="205" spans="1:5" ht="13" customHeight="1" x14ac:dyDescent="0.25">
      <c r="A205" s="102"/>
      <c r="B205" s="103"/>
      <c r="C205" s="104"/>
      <c r="D205" s="104"/>
      <c r="E205" s="122"/>
    </row>
    <row r="206" spans="1:5" ht="12.65" customHeight="1" x14ac:dyDescent="0.25">
      <c r="A206" s="69" t="s">
        <v>231</v>
      </c>
      <c r="B206" s="70">
        <f>SUM(B193:B205)</f>
        <v>263.01</v>
      </c>
      <c r="C206" s="1" t="str">
        <f>IF(SUBTOTAL(3,B188:B205)=SUBTOTAL(103,B188:B205),'Summary and sign-off'!$A$48,'Summary and sign-off'!$A$49)</f>
        <v>Check - there are no hidden rows with data</v>
      </c>
      <c r="D206" s="160" t="str">
        <f>IF('Summary and sign-off'!F57='Summary and sign-off'!F54,'Summary and sign-off'!A51,'Summary and sign-off'!A50)</f>
        <v>Check - each entry provides sufficient information</v>
      </c>
      <c r="E206" s="160"/>
    </row>
    <row r="207" spans="1:5" ht="12.65" customHeight="1" x14ac:dyDescent="0.3">
      <c r="A207" s="17"/>
      <c r="B207" s="117"/>
      <c r="C207" s="19"/>
      <c r="D207" s="17"/>
      <c r="E207" s="17"/>
    </row>
    <row r="208" spans="1:5" ht="14" x14ac:dyDescent="0.25">
      <c r="A208" s="30" t="s">
        <v>232</v>
      </c>
      <c r="B208" s="56">
        <f>B20+B189+B206</f>
        <v>30848.989999999998</v>
      </c>
      <c r="C208" s="31"/>
      <c r="D208" s="31"/>
      <c r="E208" s="31"/>
    </row>
    <row r="209" spans="1:5" ht="12.65" customHeight="1" x14ac:dyDescent="0.3">
      <c r="A209" s="17"/>
      <c r="B209" s="19"/>
      <c r="C209" s="17"/>
      <c r="D209" s="17"/>
      <c r="E209" s="17"/>
    </row>
    <row r="210" spans="1:5" ht="12.65" customHeight="1" x14ac:dyDescent="0.3">
      <c r="A210" s="18" t="s">
        <v>68</v>
      </c>
      <c r="B210" s="19"/>
      <c r="C210" s="17"/>
      <c r="D210" s="17"/>
      <c r="E210" s="17"/>
    </row>
    <row r="211" spans="1:5" ht="12.65" customHeight="1" x14ac:dyDescent="0.25">
      <c r="A211" s="20" t="s">
        <v>138</v>
      </c>
    </row>
    <row r="212" spans="1:5" ht="12.65" customHeight="1" x14ac:dyDescent="0.25">
      <c r="A212" s="20" t="s">
        <v>233</v>
      </c>
      <c r="B212" s="17"/>
      <c r="D212" s="17"/>
    </row>
    <row r="213" spans="1:5" ht="12.65" customHeight="1" x14ac:dyDescent="0.25">
      <c r="A213" s="20" t="s">
        <v>234</v>
      </c>
    </row>
    <row r="214" spans="1:5" ht="13" x14ac:dyDescent="0.3">
      <c r="A214" s="20" t="s">
        <v>71</v>
      </c>
      <c r="B214" s="19"/>
      <c r="C214" s="17"/>
      <c r="D214" s="17"/>
      <c r="E214" s="17"/>
    </row>
    <row r="215" spans="1:5" ht="12.5" x14ac:dyDescent="0.25">
      <c r="A215" s="20" t="s">
        <v>235</v>
      </c>
      <c r="B215" s="17"/>
      <c r="D215" s="17"/>
    </row>
    <row r="216" spans="1:5" ht="12.5" x14ac:dyDescent="0.25">
      <c r="A216" s="20" t="s">
        <v>236</v>
      </c>
    </row>
    <row r="217" spans="1:5" ht="12.5" x14ac:dyDescent="0.25">
      <c r="A217" s="20" t="s">
        <v>237</v>
      </c>
      <c r="B217" s="20"/>
      <c r="C217" s="20"/>
      <c r="D217" s="20"/>
    </row>
    <row r="218" spans="1:5" ht="12.5" x14ac:dyDescent="0.25">
      <c r="A218" s="26"/>
      <c r="B218" s="17"/>
      <c r="C218" s="17"/>
      <c r="D218" s="17"/>
      <c r="E218" s="17"/>
    </row>
    <row r="219" spans="1:5" ht="12.5" x14ac:dyDescent="0.25">
      <c r="A219" s="26"/>
      <c r="B219" s="17"/>
      <c r="C219" s="17"/>
      <c r="D219" s="17"/>
      <c r="E219" s="17"/>
    </row>
    <row r="220" spans="1:5" ht="12.5" x14ac:dyDescent="0.25"/>
    <row r="221" spans="1:5" ht="12.5" x14ac:dyDescent="0.25"/>
    <row r="222" spans="1:5" ht="12.5" x14ac:dyDescent="0.25"/>
    <row r="223" spans="1:5" ht="12.5" x14ac:dyDescent="0.25"/>
    <row r="224" spans="1:5" ht="12.5" x14ac:dyDescent="0.25"/>
    <row r="225" spans="1:5" ht="12.5" x14ac:dyDescent="0.25"/>
    <row r="226" spans="1:5" ht="12.5" x14ac:dyDescent="0.25"/>
    <row r="227" spans="1:5" ht="12.5" hidden="1" x14ac:dyDescent="0.25">
      <c r="A227" s="26"/>
      <c r="B227" s="17"/>
      <c r="C227" s="17"/>
      <c r="D227" s="17"/>
      <c r="E227" s="17"/>
    </row>
    <row r="228" spans="1:5" ht="12.5" hidden="1" x14ac:dyDescent="0.25">
      <c r="A228" s="26"/>
      <c r="B228" s="17"/>
      <c r="C228" s="17"/>
      <c r="D228" s="17"/>
      <c r="E228" s="17"/>
    </row>
    <row r="229" spans="1:5" ht="12.5" hidden="1" x14ac:dyDescent="0.25">
      <c r="A229" s="26"/>
      <c r="B229" s="17"/>
      <c r="C229" s="17"/>
      <c r="D229" s="17"/>
      <c r="E229" s="17"/>
    </row>
    <row r="230" spans="1:5" ht="12.5" hidden="1" x14ac:dyDescent="0.25">
      <c r="A230" s="26"/>
      <c r="B230" s="17"/>
      <c r="C230" s="17"/>
      <c r="D230" s="17"/>
      <c r="E230" s="17"/>
    </row>
    <row r="231" spans="1:5" ht="12.5" hidden="1" x14ac:dyDescent="0.25">
      <c r="A231" s="26"/>
      <c r="B231" s="17"/>
      <c r="C231" s="17"/>
      <c r="D231" s="17"/>
      <c r="E231" s="17"/>
    </row>
    <row r="232" spans="1:5" ht="12.5" x14ac:dyDescent="0.25"/>
    <row r="233" spans="1:5" ht="12.5" x14ac:dyDescent="0.25"/>
    <row r="234" spans="1:5" ht="12.65" customHeight="1" x14ac:dyDescent="0.25"/>
    <row r="235" spans="1:5" ht="12.5" x14ac:dyDescent="0.25"/>
    <row r="236" spans="1:5" ht="12.5" x14ac:dyDescent="0.25"/>
    <row r="237" spans="1:5" ht="12.5" x14ac:dyDescent="0.25"/>
    <row r="238" spans="1:5" ht="12.5" x14ac:dyDescent="0.25"/>
    <row r="239" spans="1:5" ht="12.5" x14ac:dyDescent="0.25"/>
    <row r="240" spans="1:5" ht="12.5" x14ac:dyDescent="0.25"/>
    <row r="241" ht="12.5" x14ac:dyDescent="0.25"/>
    <row r="242" ht="12.5" x14ac:dyDescent="0.25"/>
    <row r="243" ht="12.5" x14ac:dyDescent="0.25"/>
    <row r="244" ht="12.5" x14ac:dyDescent="0.25"/>
    <row r="245" ht="12.5" x14ac:dyDescent="0.25"/>
    <row r="246" ht="12.5" x14ac:dyDescent="0.25"/>
    <row r="247" ht="12.5" x14ac:dyDescent="0.25"/>
    <row r="248" ht="12.5" x14ac:dyDescent="0.25"/>
    <row r="249" ht="12.5" x14ac:dyDescent="0.25"/>
    <row r="250" ht="12.5" x14ac:dyDescent="0.25"/>
    <row r="251" ht="12.5" x14ac:dyDescent="0.25"/>
    <row r="252" ht="12.5" x14ac:dyDescent="0.25"/>
    <row r="253" ht="12.5" x14ac:dyDescent="0.25"/>
    <row r="254" ht="12.5" x14ac:dyDescent="0.25"/>
    <row r="255" ht="12.5" x14ac:dyDescent="0.25"/>
    <row r="256" ht="12.5" x14ac:dyDescent="0.25"/>
    <row r="257" ht="12.5" x14ac:dyDescent="0.25"/>
    <row r="258" ht="12.5" x14ac:dyDescent="0.25"/>
    <row r="259" ht="12.5" x14ac:dyDescent="0.25"/>
    <row r="260" ht="12.5" x14ac:dyDescent="0.25"/>
    <row r="261" ht="12.5" x14ac:dyDescent="0.25"/>
    <row r="262" ht="12.5" x14ac:dyDescent="0.25"/>
    <row r="263" ht="12.5" x14ac:dyDescent="0.25"/>
    <row r="264" ht="12.5" x14ac:dyDescent="0.25"/>
    <row r="265" ht="12.5" x14ac:dyDescent="0.25"/>
    <row r="266" ht="12.5" x14ac:dyDescent="0.25"/>
    <row r="267" ht="12.5" x14ac:dyDescent="0.25"/>
    <row r="268" ht="12.5" x14ac:dyDescent="0.25"/>
    <row r="269" ht="12.5" x14ac:dyDescent="0.25"/>
    <row r="270" ht="12.5" x14ac:dyDescent="0.25"/>
    <row r="271" ht="12.5" x14ac:dyDescent="0.25"/>
    <row r="272" ht="12.5" x14ac:dyDescent="0.25"/>
    <row r="273" ht="12.5" x14ac:dyDescent="0.25"/>
    <row r="274" ht="12.5" x14ac:dyDescent="0.25"/>
    <row r="275" ht="12.5" x14ac:dyDescent="0.25"/>
    <row r="276" ht="12.5" x14ac:dyDescent="0.25"/>
    <row r="277" ht="12.5" x14ac:dyDescent="0.25"/>
    <row r="278" ht="12.5" x14ac:dyDescent="0.25"/>
    <row r="279" ht="12.5" x14ac:dyDescent="0.25"/>
    <row r="280" ht="12.5" x14ac:dyDescent="0.25"/>
    <row r="281" ht="12.5" x14ac:dyDescent="0.25"/>
    <row r="282" ht="12.5" x14ac:dyDescent="0.25"/>
    <row r="283" ht="12.5" x14ac:dyDescent="0.25"/>
    <row r="284" ht="12.5" x14ac:dyDescent="0.25"/>
    <row r="285" ht="12.5" x14ac:dyDescent="0.25"/>
    <row r="286" ht="12.5" x14ac:dyDescent="0.25"/>
    <row r="287" ht="12.5" x14ac:dyDescent="0.25"/>
    <row r="288" ht="12.5" x14ac:dyDescent="0.25"/>
    <row r="289" ht="12.5" x14ac:dyDescent="0.25"/>
    <row r="290" ht="12.5" x14ac:dyDescent="0.25"/>
    <row r="291" ht="12.5" x14ac:dyDescent="0.25"/>
    <row r="292" ht="12.5" x14ac:dyDescent="0.25"/>
    <row r="293" ht="12.5" x14ac:dyDescent="0.25"/>
    <row r="294" ht="12.5" x14ac:dyDescent="0.25"/>
    <row r="295" ht="12.5" x14ac:dyDescent="0.25"/>
    <row r="296" ht="12.5" x14ac:dyDescent="0.25"/>
    <row r="297" ht="12.5" x14ac:dyDescent="0.25"/>
    <row r="298" ht="12.5" x14ac:dyDescent="0.25"/>
    <row r="299" ht="12.5" x14ac:dyDescent="0.25"/>
    <row r="300" ht="12.5" x14ac:dyDescent="0.25"/>
    <row r="301" ht="12.5" x14ac:dyDescent="0.25"/>
    <row r="302" ht="12.5" x14ac:dyDescent="0.25"/>
    <row r="303" ht="12.5" x14ac:dyDescent="0.25"/>
    <row r="304" ht="12.5" x14ac:dyDescent="0.25"/>
    <row r="305" ht="12.5" x14ac:dyDescent="0.25"/>
    <row r="306" ht="12.5" x14ac:dyDescent="0.25"/>
    <row r="307" ht="12.5" x14ac:dyDescent="0.25"/>
    <row r="308" ht="12.5" x14ac:dyDescent="0.25"/>
    <row r="309" ht="12.5" x14ac:dyDescent="0.25"/>
    <row r="310" ht="12.5" x14ac:dyDescent="0.25"/>
    <row r="311" ht="12.5" x14ac:dyDescent="0.25"/>
    <row r="312" ht="12.5" x14ac:dyDescent="0.25"/>
    <row r="313" ht="12.5" x14ac:dyDescent="0.25"/>
    <row r="314" ht="12.5" x14ac:dyDescent="0.25"/>
    <row r="315" ht="12.5" x14ac:dyDescent="0.25"/>
    <row r="316" ht="12.5" x14ac:dyDescent="0.25"/>
    <row r="317" ht="12.5" x14ac:dyDescent="0.25"/>
    <row r="318" ht="12.5" x14ac:dyDescent="0.25"/>
    <row r="319" ht="12.5" x14ac:dyDescent="0.25"/>
    <row r="320" ht="12.5" x14ac:dyDescent="0.25"/>
    <row r="321" ht="12.5" x14ac:dyDescent="0.25"/>
    <row r="322" ht="12.5" x14ac:dyDescent="0.25"/>
    <row r="323" ht="12.5" x14ac:dyDescent="0.25"/>
    <row r="324" ht="12.5" x14ac:dyDescent="0.25"/>
    <row r="325" ht="12.5" x14ac:dyDescent="0.25"/>
    <row r="326" ht="12.5" x14ac:dyDescent="0.25"/>
    <row r="327" ht="12.5" x14ac:dyDescent="0.25"/>
    <row r="328" ht="12.5" x14ac:dyDescent="0.25"/>
    <row r="329" ht="12.5" x14ac:dyDescent="0.25"/>
    <row r="330" ht="12.5" x14ac:dyDescent="0.25"/>
    <row r="331" ht="12.5" x14ac:dyDescent="0.25"/>
    <row r="332" ht="12.5" x14ac:dyDescent="0.25"/>
    <row r="333" ht="12.5" x14ac:dyDescent="0.25"/>
    <row r="334" ht="12.5" x14ac:dyDescent="0.25"/>
    <row r="335" ht="12.5" x14ac:dyDescent="0.25"/>
    <row r="336" ht="12.5" x14ac:dyDescent="0.25"/>
    <row r="337" ht="12.5" x14ac:dyDescent="0.25"/>
    <row r="338" ht="12.5" x14ac:dyDescent="0.25"/>
    <row r="339" ht="12.5" x14ac:dyDescent="0.25"/>
    <row r="340" ht="12.5" x14ac:dyDescent="0.25"/>
    <row r="341" ht="12.5" x14ac:dyDescent="0.25"/>
    <row r="342" ht="12.5" x14ac:dyDescent="0.25"/>
    <row r="343" ht="12.5" x14ac:dyDescent="0.25"/>
    <row r="344" ht="12.5" x14ac:dyDescent="0.25"/>
    <row r="345" ht="12.5" x14ac:dyDescent="0.25"/>
    <row r="346" ht="12.5" x14ac:dyDescent="0.25"/>
    <row r="347" ht="12.5" x14ac:dyDescent="0.25"/>
    <row r="348" ht="12.5" x14ac:dyDescent="0.25"/>
    <row r="349" ht="12.5" x14ac:dyDescent="0.25"/>
    <row r="350" ht="12.5" x14ac:dyDescent="0.25"/>
    <row r="351" ht="12.5" x14ac:dyDescent="0.25"/>
    <row r="352" ht="12.5" x14ac:dyDescent="0.25"/>
    <row r="353" ht="12.5" x14ac:dyDescent="0.25"/>
    <row r="354" ht="12.5" x14ac:dyDescent="0.25"/>
    <row r="355" ht="12.5" x14ac:dyDescent="0.25"/>
    <row r="356" ht="12.5" x14ac:dyDescent="0.25"/>
    <row r="357" ht="12.5" x14ac:dyDescent="0.25"/>
    <row r="358" ht="12.5" x14ac:dyDescent="0.25"/>
    <row r="359" ht="12.5" x14ac:dyDescent="0.25"/>
    <row r="360" ht="12.5" x14ac:dyDescent="0.25"/>
    <row r="361" ht="12.5" x14ac:dyDescent="0.25"/>
    <row r="362" ht="12.5" x14ac:dyDescent="0.25"/>
    <row r="363" ht="12.5" x14ac:dyDescent="0.25"/>
    <row r="364" ht="12.5" x14ac:dyDescent="0.25"/>
    <row r="365" ht="12.5" x14ac:dyDescent="0.25"/>
    <row r="366" ht="12.5" x14ac:dyDescent="0.25"/>
    <row r="367" ht="12.5" x14ac:dyDescent="0.25"/>
    <row r="368" ht="12.5" x14ac:dyDescent="0.25"/>
    <row r="369" ht="12.5" x14ac:dyDescent="0.25"/>
    <row r="370" ht="12.5" x14ac:dyDescent="0.25"/>
    <row r="371" ht="12.5" x14ac:dyDescent="0.25"/>
    <row r="372" ht="12.5" x14ac:dyDescent="0.25"/>
    <row r="373" ht="12.5" x14ac:dyDescent="0.25"/>
    <row r="374" ht="12.5" x14ac:dyDescent="0.25"/>
    <row r="375" ht="12.5" x14ac:dyDescent="0.25"/>
    <row r="376" ht="12.5" x14ac:dyDescent="0.25"/>
    <row r="377" ht="12.5" x14ac:dyDescent="0.25"/>
    <row r="378" ht="12.5" x14ac:dyDescent="0.25"/>
    <row r="379" ht="12.5" x14ac:dyDescent="0.25"/>
    <row r="380" ht="12.5" x14ac:dyDescent="0.25"/>
    <row r="381" ht="12.5" x14ac:dyDescent="0.25"/>
    <row r="382" ht="12.5" x14ac:dyDescent="0.25"/>
    <row r="383" ht="12.5" x14ac:dyDescent="0.25"/>
    <row r="384" ht="12.5" x14ac:dyDescent="0.25"/>
    <row r="385" ht="12.5" x14ac:dyDescent="0.25"/>
    <row r="386" ht="12.5" x14ac:dyDescent="0.25"/>
    <row r="387" ht="12.5" x14ac:dyDescent="0.25"/>
    <row r="388" ht="12.5" x14ac:dyDescent="0.25"/>
    <row r="389" ht="12.5" x14ac:dyDescent="0.25"/>
    <row r="390" ht="12.5" x14ac:dyDescent="0.25"/>
    <row r="391" ht="12.5" x14ac:dyDescent="0.25"/>
    <row r="392" ht="12.5" x14ac:dyDescent="0.25"/>
    <row r="393" ht="12.5" x14ac:dyDescent="0.25"/>
    <row r="394" ht="12.5" x14ac:dyDescent="0.25"/>
    <row r="395" ht="12.5" x14ac:dyDescent="0.25"/>
    <row r="396" ht="12.5" x14ac:dyDescent="0.25"/>
    <row r="397" ht="12.5" x14ac:dyDescent="0.25"/>
    <row r="398" ht="12.5" x14ac:dyDescent="0.25"/>
    <row r="399" ht="12.5" x14ac:dyDescent="0.25"/>
    <row r="400" ht="12.5" x14ac:dyDescent="0.25"/>
    <row r="401" ht="12.5" x14ac:dyDescent="0.25"/>
    <row r="402" ht="12.5" x14ac:dyDescent="0.25"/>
    <row r="403" ht="12.5" x14ac:dyDescent="0.25"/>
    <row r="404" ht="12.5" x14ac:dyDescent="0.25"/>
    <row r="405" ht="12.5" x14ac:dyDescent="0.25"/>
    <row r="406" ht="12.5" x14ac:dyDescent="0.25"/>
    <row r="407" ht="12.5" x14ac:dyDescent="0.25"/>
    <row r="408" ht="12.5" x14ac:dyDescent="0.25"/>
    <row r="409" ht="12.5" x14ac:dyDescent="0.25"/>
    <row r="410" ht="12.5" x14ac:dyDescent="0.25"/>
    <row r="411" ht="12.5" x14ac:dyDescent="0.25"/>
    <row r="412" ht="12.5" x14ac:dyDescent="0.25"/>
    <row r="413" ht="12.5" x14ac:dyDescent="0.25"/>
    <row r="414" ht="12.5" x14ac:dyDescent="0.25"/>
    <row r="415" ht="12.5" x14ac:dyDescent="0.25"/>
    <row r="416" ht="12.5" x14ac:dyDescent="0.25"/>
    <row r="417" ht="12.5" x14ac:dyDescent="0.25"/>
    <row r="418" ht="12.5" x14ac:dyDescent="0.25"/>
    <row r="419" ht="12.5" x14ac:dyDescent="0.25"/>
    <row r="420" ht="12.5" x14ac:dyDescent="0.25"/>
    <row r="421" ht="12.5" x14ac:dyDescent="0.25"/>
    <row r="422" ht="12.5" x14ac:dyDescent="0.25"/>
    <row r="423" ht="12.5" x14ac:dyDescent="0.25"/>
    <row r="424" ht="12.5" x14ac:dyDescent="0.25"/>
    <row r="425" ht="12.5" x14ac:dyDescent="0.25"/>
    <row r="426" ht="12.5" x14ac:dyDescent="0.25"/>
    <row r="427" ht="12.5" x14ac:dyDescent="0.25"/>
    <row r="428" ht="12.5" x14ac:dyDescent="0.25"/>
    <row r="429" ht="12.5" x14ac:dyDescent="0.25"/>
    <row r="430" ht="12.5" x14ac:dyDescent="0.25"/>
    <row r="431" ht="12.5" x14ac:dyDescent="0.25"/>
    <row r="432" ht="12.5" x14ac:dyDescent="0.25"/>
    <row r="433" ht="12.5" x14ac:dyDescent="0.25"/>
    <row r="434" ht="12.5" x14ac:dyDescent="0.25"/>
    <row r="435" ht="12.5" x14ac:dyDescent="0.25"/>
    <row r="436" ht="12.5" x14ac:dyDescent="0.25"/>
    <row r="437" ht="12.5" x14ac:dyDescent="0.25"/>
    <row r="438" ht="12.5" x14ac:dyDescent="0.25"/>
    <row r="439" ht="12.5" x14ac:dyDescent="0.25"/>
    <row r="440" ht="12.5" x14ac:dyDescent="0.25"/>
    <row r="441" ht="12.5" x14ac:dyDescent="0.25"/>
    <row r="442" ht="12.5" x14ac:dyDescent="0.25"/>
    <row r="443" ht="12.5" x14ac:dyDescent="0.25"/>
    <row r="444" ht="12.5" x14ac:dyDescent="0.25"/>
    <row r="445" ht="12.5" x14ac:dyDescent="0.25"/>
    <row r="446" ht="12.5" x14ac:dyDescent="0.25"/>
    <row r="447" ht="12.5" x14ac:dyDescent="0.25"/>
    <row r="448" ht="12.5" x14ac:dyDescent="0.25"/>
    <row r="449" ht="12.5" x14ac:dyDescent="0.25"/>
    <row r="450" ht="12.5" x14ac:dyDescent="0.25"/>
    <row r="451" ht="12.5" x14ac:dyDescent="0.25"/>
    <row r="452" ht="12.5" x14ac:dyDescent="0.25"/>
    <row r="453" ht="12.5" x14ac:dyDescent="0.25"/>
    <row r="454" ht="12.5" x14ac:dyDescent="0.25"/>
    <row r="455" ht="12.5" x14ac:dyDescent="0.25"/>
    <row r="456" ht="12.5" x14ac:dyDescent="0.25"/>
    <row r="457" ht="12.5" x14ac:dyDescent="0.25"/>
    <row r="458" ht="12.5" x14ac:dyDescent="0.25"/>
    <row r="459" ht="12.5" x14ac:dyDescent="0.25"/>
    <row r="460" ht="12.5" x14ac:dyDescent="0.25"/>
    <row r="461" ht="12.5" x14ac:dyDescent="0.25"/>
    <row r="462" ht="12.5" x14ac:dyDescent="0.25"/>
    <row r="463" ht="12.5" x14ac:dyDescent="0.25"/>
    <row r="464" ht="12.5" x14ac:dyDescent="0.25"/>
    <row r="465" ht="12.5" x14ac:dyDescent="0.25"/>
    <row r="466" ht="12.5" x14ac:dyDescent="0.25"/>
    <row r="467" ht="12.5" x14ac:dyDescent="0.25"/>
    <row r="468" ht="12.5" x14ac:dyDescent="0.25"/>
    <row r="469" ht="12.5" x14ac:dyDescent="0.25"/>
    <row r="470" ht="12.5" x14ac:dyDescent="0.25"/>
    <row r="471" ht="12.5" x14ac:dyDescent="0.25"/>
    <row r="472" ht="12.5" x14ac:dyDescent="0.25"/>
    <row r="473" ht="12.5" x14ac:dyDescent="0.25"/>
    <row r="474" ht="12.5" x14ac:dyDescent="0.25"/>
    <row r="475" ht="12.5" x14ac:dyDescent="0.25"/>
    <row r="476" ht="12.5" x14ac:dyDescent="0.25"/>
    <row r="477" ht="12.5" x14ac:dyDescent="0.25"/>
    <row r="478" ht="12.5" x14ac:dyDescent="0.25"/>
    <row r="479" ht="12.5" x14ac:dyDescent="0.25"/>
    <row r="480" ht="12.5" x14ac:dyDescent="0.25"/>
    <row r="481" ht="12.5" x14ac:dyDescent="0.25"/>
    <row r="482" ht="12.5" x14ac:dyDescent="0.25"/>
    <row r="483" ht="12.5" x14ac:dyDescent="0.25"/>
    <row r="484" ht="12.5" x14ac:dyDescent="0.25"/>
    <row r="485" ht="12.5" x14ac:dyDescent="0.25"/>
    <row r="486" ht="12.5" x14ac:dyDescent="0.25"/>
    <row r="487" ht="12.5" x14ac:dyDescent="0.25"/>
    <row r="488" ht="12.5" x14ac:dyDescent="0.25"/>
    <row r="489" ht="12.5" x14ac:dyDescent="0.25"/>
    <row r="490" ht="12.5" x14ac:dyDescent="0.25"/>
    <row r="491" ht="12.5" x14ac:dyDescent="0.25"/>
    <row r="492" ht="12.5" x14ac:dyDescent="0.25"/>
    <row r="493" ht="12.5" x14ac:dyDescent="0.25"/>
    <row r="494" ht="12.5" x14ac:dyDescent="0.25"/>
    <row r="495" ht="12.5" x14ac:dyDescent="0.25"/>
    <row r="496" ht="12.5" x14ac:dyDescent="0.25"/>
    <row r="497" ht="12.5" x14ac:dyDescent="0.25"/>
    <row r="498" ht="12.5" x14ac:dyDescent="0.25"/>
    <row r="499" ht="12.5" x14ac:dyDescent="0.25"/>
    <row r="500" ht="12.5" x14ac:dyDescent="0.25"/>
    <row r="501" ht="12.5" x14ac:dyDescent="0.25"/>
    <row r="502" ht="12.5" x14ac:dyDescent="0.25"/>
    <row r="503" ht="12.5" x14ac:dyDescent="0.25"/>
    <row r="504" ht="12.5" x14ac:dyDescent="0.25"/>
    <row r="505" ht="12.5" x14ac:dyDescent="0.25"/>
    <row r="506" ht="12.5" x14ac:dyDescent="0.25"/>
    <row r="507" ht="12.5" x14ac:dyDescent="0.25"/>
    <row r="508" ht="12.5" x14ac:dyDescent="0.25"/>
    <row r="509" ht="12.5" x14ac:dyDescent="0.25"/>
    <row r="510" ht="12.5" x14ac:dyDescent="0.25"/>
    <row r="511" ht="12.5" x14ac:dyDescent="0.25"/>
    <row r="512" ht="12.5" x14ac:dyDescent="0.25"/>
    <row r="513" ht="12.5" x14ac:dyDescent="0.25"/>
    <row r="514" ht="12.5" x14ac:dyDescent="0.25"/>
    <row r="515" ht="12.5" x14ac:dyDescent="0.25"/>
    <row r="516" ht="12.5" x14ac:dyDescent="0.25"/>
    <row r="517" ht="12.5" x14ac:dyDescent="0.25"/>
    <row r="518" ht="12.5" x14ac:dyDescent="0.25"/>
    <row r="519" ht="12.5" x14ac:dyDescent="0.25"/>
    <row r="520" ht="12.5" x14ac:dyDescent="0.25"/>
    <row r="521" ht="12.5" x14ac:dyDescent="0.25"/>
    <row r="522" ht="12.5" x14ac:dyDescent="0.25"/>
    <row r="523" ht="12.5" x14ac:dyDescent="0.25"/>
    <row r="524" ht="12.5" x14ac:dyDescent="0.25"/>
    <row r="525" ht="12.5" x14ac:dyDescent="0.25"/>
    <row r="526" ht="12.5" x14ac:dyDescent="0.25"/>
    <row r="527" ht="12.5" x14ac:dyDescent="0.25"/>
    <row r="528" ht="12.5" x14ac:dyDescent="0.25"/>
    <row r="529" ht="12.5" x14ac:dyDescent="0.25"/>
    <row r="530" ht="12.5" x14ac:dyDescent="0.25"/>
    <row r="531" ht="12.5" x14ac:dyDescent="0.25"/>
    <row r="532" ht="12.5" x14ac:dyDescent="0.25"/>
    <row r="533" ht="12.5" x14ac:dyDescent="0.25"/>
    <row r="534" ht="12.5" x14ac:dyDescent="0.25"/>
    <row r="535" ht="12.5" x14ac:dyDescent="0.25"/>
    <row r="536" ht="12.5" x14ac:dyDescent="0.25"/>
    <row r="537" ht="12.5" x14ac:dyDescent="0.25"/>
    <row r="538" ht="12.5" x14ac:dyDescent="0.25"/>
    <row r="539" ht="12.5" x14ac:dyDescent="0.25"/>
    <row r="540" ht="12.5" x14ac:dyDescent="0.25"/>
    <row r="541" ht="12.5" x14ac:dyDescent="0.25"/>
    <row r="542" ht="12.5" x14ac:dyDescent="0.25"/>
    <row r="543" ht="12.5" x14ac:dyDescent="0.25"/>
    <row r="544" ht="12.5" x14ac:dyDescent="0.25"/>
    <row r="545" ht="12.5" x14ac:dyDescent="0.25"/>
    <row r="546" ht="12.5" x14ac:dyDescent="0.25"/>
    <row r="547" ht="12.5" x14ac:dyDescent="0.25"/>
    <row r="548" ht="12.5" x14ac:dyDescent="0.25"/>
    <row r="549" ht="12.5" x14ac:dyDescent="0.25"/>
    <row r="550" ht="12.5" x14ac:dyDescent="0.25"/>
    <row r="551" ht="12.5" x14ac:dyDescent="0.25"/>
    <row r="552" ht="12.5" x14ac:dyDescent="0.25"/>
    <row r="553" ht="12.5" x14ac:dyDescent="0.25"/>
    <row r="554" ht="12.5" x14ac:dyDescent="0.25"/>
    <row r="555" ht="12.5" x14ac:dyDescent="0.25"/>
    <row r="556" ht="12.5" x14ac:dyDescent="0.25"/>
    <row r="557" ht="12.5" x14ac:dyDescent="0.25"/>
    <row r="558" ht="12.5" x14ac:dyDescent="0.25"/>
    <row r="559" ht="12.5" x14ac:dyDescent="0.25"/>
    <row r="560" ht="12.5" x14ac:dyDescent="0.25"/>
    <row r="561" ht="12.5" x14ac:dyDescent="0.25"/>
    <row r="562" ht="12.5" x14ac:dyDescent="0.25"/>
    <row r="563" ht="12.5" x14ac:dyDescent="0.25"/>
    <row r="564" ht="12.5" x14ac:dyDescent="0.25"/>
    <row r="565" ht="12.5" x14ac:dyDescent="0.25"/>
    <row r="566" ht="12.5" x14ac:dyDescent="0.25"/>
    <row r="567" ht="12.5" x14ac:dyDescent="0.25"/>
    <row r="568" ht="12.5" x14ac:dyDescent="0.25"/>
    <row r="569" ht="12.5" x14ac:dyDescent="0.25"/>
    <row r="570" ht="12.5" x14ac:dyDescent="0.25"/>
    <row r="571" ht="12.5" x14ac:dyDescent="0.25"/>
    <row r="572" ht="12.5" x14ac:dyDescent="0.25"/>
    <row r="573" ht="12.5" x14ac:dyDescent="0.25"/>
    <row r="574" ht="12.5" x14ac:dyDescent="0.25"/>
    <row r="575" ht="12.5" x14ac:dyDescent="0.25"/>
    <row r="576" ht="12.5" x14ac:dyDescent="0.25"/>
    <row r="577" ht="12.5" x14ac:dyDescent="0.25"/>
    <row r="578" ht="12.5" x14ac:dyDescent="0.25"/>
    <row r="579" ht="12.5" x14ac:dyDescent="0.25"/>
    <row r="580" ht="12.5" x14ac:dyDescent="0.25"/>
    <row r="581" ht="12.5" x14ac:dyDescent="0.25"/>
    <row r="582" ht="12.5" x14ac:dyDescent="0.25"/>
    <row r="583" ht="12.5" x14ac:dyDescent="0.25"/>
    <row r="584" ht="12.5" x14ac:dyDescent="0.25"/>
    <row r="585" ht="12.5" x14ac:dyDescent="0.25"/>
    <row r="586" ht="12.5" x14ac:dyDescent="0.25"/>
    <row r="587" ht="12.5" x14ac:dyDescent="0.25"/>
    <row r="588" ht="12.5" x14ac:dyDescent="0.25"/>
    <row r="589" ht="12.5" x14ac:dyDescent="0.25"/>
    <row r="590" ht="12.5" x14ac:dyDescent="0.25"/>
    <row r="591" ht="12.5" x14ac:dyDescent="0.25"/>
    <row r="592" ht="12.5" x14ac:dyDescent="0.25"/>
    <row r="593" ht="12.5" x14ac:dyDescent="0.25"/>
    <row r="594" ht="12.5" x14ac:dyDescent="0.25"/>
    <row r="595" ht="12.5" x14ac:dyDescent="0.25"/>
    <row r="596" ht="12.5" x14ac:dyDescent="0.25"/>
    <row r="597" ht="12.5" x14ac:dyDescent="0.25"/>
    <row r="598" ht="12.5" x14ac:dyDescent="0.25"/>
    <row r="599" ht="12.5" x14ac:dyDescent="0.25"/>
    <row r="600" ht="12.5" x14ac:dyDescent="0.25"/>
    <row r="601" ht="12.5" x14ac:dyDescent="0.25"/>
    <row r="602" ht="12.5" x14ac:dyDescent="0.25"/>
    <row r="603" ht="12.5" x14ac:dyDescent="0.25"/>
    <row r="604" ht="12.5" x14ac:dyDescent="0.25"/>
    <row r="605" ht="12.5" x14ac:dyDescent="0.25"/>
    <row r="606" ht="12.5" x14ac:dyDescent="0.25"/>
    <row r="607" ht="12.5" x14ac:dyDescent="0.25"/>
    <row r="608" ht="12.5" x14ac:dyDescent="0.25"/>
    <row r="609" ht="12.5" x14ac:dyDescent="0.25"/>
    <row r="610" ht="12.5" x14ac:dyDescent="0.25"/>
    <row r="611" ht="12.5" x14ac:dyDescent="0.25"/>
    <row r="612" ht="12.5" x14ac:dyDescent="0.25"/>
    <row r="613" ht="12.5" x14ac:dyDescent="0.25"/>
    <row r="614" ht="12.5" x14ac:dyDescent="0.25"/>
    <row r="615" ht="12.5" x14ac:dyDescent="0.25"/>
    <row r="616" ht="12.5" x14ac:dyDescent="0.25"/>
    <row r="617" ht="12.5" x14ac:dyDescent="0.25"/>
    <row r="618" ht="12.5" x14ac:dyDescent="0.25"/>
    <row r="619" ht="12.5" x14ac:dyDescent="0.25"/>
    <row r="620" ht="12.5" x14ac:dyDescent="0.25"/>
    <row r="621" ht="12.5" x14ac:dyDescent="0.25"/>
    <row r="622" ht="12.5" x14ac:dyDescent="0.25"/>
    <row r="623" ht="12.5" x14ac:dyDescent="0.25"/>
    <row r="624" ht="12.5" x14ac:dyDescent="0.25"/>
    <row r="625" ht="12.5" x14ac:dyDescent="0.25"/>
    <row r="626" ht="12.5" x14ac:dyDescent="0.25"/>
    <row r="627" ht="12.5" x14ac:dyDescent="0.25"/>
    <row r="628" ht="12.5" x14ac:dyDescent="0.25"/>
    <row r="629" ht="12.5" x14ac:dyDescent="0.25"/>
    <row r="630" ht="12.5" x14ac:dyDescent="0.25"/>
    <row r="631" ht="12.5" x14ac:dyDescent="0.25"/>
    <row r="632" ht="12.5" x14ac:dyDescent="0.25"/>
    <row r="633" ht="12.5" x14ac:dyDescent="0.25"/>
    <row r="634" ht="12.5" x14ac:dyDescent="0.25"/>
    <row r="635" ht="12.5" x14ac:dyDescent="0.25"/>
    <row r="636" ht="12.5" x14ac:dyDescent="0.25"/>
    <row r="637" ht="12.5" x14ac:dyDescent="0.25"/>
    <row r="638" ht="12.5" x14ac:dyDescent="0.25"/>
    <row r="639" ht="12.5" x14ac:dyDescent="0.25"/>
    <row r="640" ht="12.5" x14ac:dyDescent="0.25"/>
    <row r="641" ht="12.5" x14ac:dyDescent="0.25"/>
    <row r="642" ht="12.5" x14ac:dyDescent="0.25"/>
    <row r="643" ht="12.5" x14ac:dyDescent="0.25"/>
    <row r="644" ht="12.5" x14ac:dyDescent="0.25"/>
    <row r="645" ht="12.5" x14ac:dyDescent="0.25"/>
    <row r="646" ht="12.5" x14ac:dyDescent="0.25"/>
    <row r="647" ht="12.5" x14ac:dyDescent="0.25"/>
    <row r="648" ht="12.5" x14ac:dyDescent="0.25"/>
    <row r="649" ht="12.5" x14ac:dyDescent="0.25"/>
    <row r="650" ht="12.5" x14ac:dyDescent="0.25"/>
    <row r="651" ht="12.5" x14ac:dyDescent="0.25"/>
    <row r="652" ht="12.5" x14ac:dyDescent="0.25"/>
    <row r="653" ht="12.5" x14ac:dyDescent="0.25"/>
    <row r="654" ht="12.5" x14ac:dyDescent="0.25"/>
    <row r="655" ht="12.5" x14ac:dyDescent="0.25"/>
    <row r="656" ht="12.5" x14ac:dyDescent="0.25"/>
    <row r="657" ht="12.5" x14ac:dyDescent="0.25"/>
    <row r="658" ht="12.5" x14ac:dyDescent="0.25"/>
    <row r="659" ht="12.5" x14ac:dyDescent="0.25"/>
    <row r="660" ht="12.5" x14ac:dyDescent="0.25"/>
    <row r="661" ht="12.5" x14ac:dyDescent="0.25"/>
    <row r="662" ht="12.5" x14ac:dyDescent="0.25"/>
    <row r="663" ht="12.5" x14ac:dyDescent="0.25"/>
    <row r="664" ht="12.5" x14ac:dyDescent="0.25"/>
    <row r="665" ht="12.5" x14ac:dyDescent="0.25"/>
    <row r="666" ht="12.5" x14ac:dyDescent="0.25"/>
    <row r="667" ht="12.5" x14ac:dyDescent="0.25"/>
    <row r="668" ht="12.5" x14ac:dyDescent="0.25"/>
    <row r="669" ht="12.5" x14ac:dyDescent="0.25"/>
    <row r="670" ht="12.5" x14ac:dyDescent="0.25"/>
    <row r="671" ht="12.5" x14ac:dyDescent="0.25"/>
    <row r="672" ht="12.5" x14ac:dyDescent="0.25"/>
    <row r="673" ht="12.5" x14ac:dyDescent="0.25"/>
    <row r="674" ht="12.5" x14ac:dyDescent="0.25"/>
    <row r="675" ht="12.5" x14ac:dyDescent="0.25"/>
    <row r="676" ht="12.5" x14ac:dyDescent="0.25"/>
    <row r="677" ht="12.5" x14ac:dyDescent="0.25"/>
    <row r="678" ht="12.5" x14ac:dyDescent="0.25"/>
    <row r="679" ht="12.5" x14ac:dyDescent="0.25"/>
    <row r="680" ht="12.5" x14ac:dyDescent="0.25"/>
    <row r="681" ht="12.5" x14ac:dyDescent="0.25"/>
    <row r="682" ht="12.5" x14ac:dyDescent="0.25"/>
    <row r="683" ht="12.5" x14ac:dyDescent="0.25"/>
    <row r="684" ht="12.5" x14ac:dyDescent="0.25"/>
    <row r="685" ht="12.5" x14ac:dyDescent="0.25"/>
    <row r="686" ht="12.5" x14ac:dyDescent="0.25"/>
    <row r="687" ht="12.5" x14ac:dyDescent="0.25"/>
    <row r="688" ht="12.5" x14ac:dyDescent="0.25"/>
    <row r="689" ht="12.5" x14ac:dyDescent="0.25"/>
    <row r="690" ht="12.5" x14ac:dyDescent="0.25"/>
    <row r="691" ht="12.5" x14ac:dyDescent="0.25"/>
    <row r="692" ht="12.5" x14ac:dyDescent="0.25"/>
    <row r="693" ht="12.5" x14ac:dyDescent="0.25"/>
    <row r="694" ht="12.5" x14ac:dyDescent="0.25"/>
    <row r="695" ht="12.5" x14ac:dyDescent="0.25"/>
    <row r="696" ht="12.5" x14ac:dyDescent="0.25"/>
    <row r="697" ht="12.5" x14ac:dyDescent="0.25"/>
    <row r="698" ht="12.5" x14ac:dyDescent="0.25"/>
    <row r="699" ht="12.5" x14ac:dyDescent="0.25"/>
    <row r="700" ht="12.5" x14ac:dyDescent="0.25"/>
    <row r="701" ht="12.5" x14ac:dyDescent="0.25"/>
    <row r="702" ht="12.5" x14ac:dyDescent="0.25"/>
    <row r="703" ht="12.5" x14ac:dyDescent="0.25"/>
    <row r="704" ht="12.5" x14ac:dyDescent="0.25"/>
    <row r="705" ht="12.5" x14ac:dyDescent="0.25"/>
    <row r="706" ht="12.5" x14ac:dyDescent="0.25"/>
    <row r="707" ht="12.5" x14ac:dyDescent="0.25"/>
    <row r="708" ht="12.5" x14ac:dyDescent="0.25"/>
    <row r="709" ht="12.5" x14ac:dyDescent="0.25"/>
    <row r="710" ht="12.5" x14ac:dyDescent="0.25"/>
    <row r="711" ht="12.5" x14ac:dyDescent="0.25"/>
    <row r="712" ht="12.5" x14ac:dyDescent="0.25"/>
    <row r="713" ht="12.75" customHeight="1" x14ac:dyDescent="0.25"/>
    <row r="714" ht="12.75" customHeight="1" x14ac:dyDescent="0.25"/>
    <row r="715" ht="12.75" customHeight="1" x14ac:dyDescent="0.25"/>
    <row r="716" ht="12.75" customHeight="1" x14ac:dyDescent="0.25"/>
    <row r="717" ht="12.75" customHeight="1" x14ac:dyDescent="0.25"/>
    <row r="718" ht="12.75" customHeight="1" x14ac:dyDescent="0.25"/>
    <row r="719" ht="12.75" customHeight="1" x14ac:dyDescent="0.25"/>
    <row r="720" ht="12.75" customHeight="1" x14ac:dyDescent="0.25"/>
    <row r="721" ht="12.75" customHeight="1" x14ac:dyDescent="0.25"/>
    <row r="722" ht="12.75" customHeight="1" x14ac:dyDescent="0.25"/>
    <row r="723" ht="12.75" customHeight="1" x14ac:dyDescent="0.25"/>
    <row r="724" ht="12.75" customHeight="1" x14ac:dyDescent="0.25"/>
    <row r="725" ht="12.75" customHeight="1" x14ac:dyDescent="0.25"/>
    <row r="726" ht="12.75" customHeight="1" x14ac:dyDescent="0.25"/>
    <row r="727" ht="12.75" customHeight="1" x14ac:dyDescent="0.25"/>
    <row r="728" ht="12.75" customHeight="1" x14ac:dyDescent="0.25"/>
    <row r="729" ht="12.75" customHeight="1" x14ac:dyDescent="0.25"/>
    <row r="730" ht="12.75" customHeight="1" x14ac:dyDescent="0.25"/>
    <row r="731" ht="12.75" customHeight="1" x14ac:dyDescent="0.25"/>
    <row r="732" ht="12.75" customHeight="1" x14ac:dyDescent="0.25"/>
    <row r="733" ht="12.75" customHeight="1" x14ac:dyDescent="0.25"/>
    <row r="734" ht="12.75" customHeight="1" x14ac:dyDescent="0.25"/>
    <row r="735" ht="12.75" customHeight="1" x14ac:dyDescent="0.25"/>
    <row r="736" ht="12.75" customHeight="1" x14ac:dyDescent="0.25"/>
    <row r="737" ht="12.75" customHeight="1" x14ac:dyDescent="0.25"/>
    <row r="738" ht="12.75" customHeight="1" x14ac:dyDescent="0.25"/>
    <row r="739" ht="12.75" customHeight="1" x14ac:dyDescent="0.25"/>
    <row r="740" ht="12.75" customHeight="1" x14ac:dyDescent="0.25"/>
    <row r="741" ht="12.75" customHeight="1" x14ac:dyDescent="0.25"/>
    <row r="742" ht="12.75" customHeight="1" x14ac:dyDescent="0.25"/>
    <row r="743" ht="12.75" customHeight="1" x14ac:dyDescent="0.25"/>
    <row r="744" ht="12.75" customHeight="1" x14ac:dyDescent="0.25"/>
    <row r="745" ht="12.75" customHeight="1" x14ac:dyDescent="0.25"/>
    <row r="746" ht="12.75" customHeight="1" x14ac:dyDescent="0.25"/>
    <row r="747" ht="12.75" customHeight="1" x14ac:dyDescent="0.25"/>
    <row r="748" ht="12.75" customHeight="1" x14ac:dyDescent="0.25"/>
    <row r="749" ht="12.75" customHeight="1" x14ac:dyDescent="0.25"/>
    <row r="750" ht="12.75" customHeight="1" x14ac:dyDescent="0.25"/>
    <row r="751" ht="12.75" customHeight="1" x14ac:dyDescent="0.25"/>
    <row r="752" ht="12.75" customHeight="1" x14ac:dyDescent="0.25"/>
    <row r="753" ht="12.75" customHeight="1" x14ac:dyDescent="0.25"/>
    <row r="754" ht="12.75" customHeight="1" x14ac:dyDescent="0.25"/>
    <row r="755" ht="12.75" customHeight="1" x14ac:dyDescent="0.25"/>
    <row r="756" ht="12.75" customHeight="1" x14ac:dyDescent="0.25"/>
    <row r="757" ht="12.75" customHeight="1" x14ac:dyDescent="0.25"/>
    <row r="758" ht="12.75" customHeight="1" x14ac:dyDescent="0.25"/>
    <row r="759" ht="12.75" customHeight="1" x14ac:dyDescent="0.25"/>
  </sheetData>
  <sheetProtection formatCells="0" formatRows="0" insertColumns="0" insertRows="0" deleteRows="0"/>
  <autoFilter ref="A22:E137" xr:uid="{00000000-0009-0000-0000-000004000000}">
    <filterColumn colId="0" showButton="0"/>
    <filterColumn colId="1" showButton="0"/>
    <filterColumn colId="2" showButton="0"/>
    <filterColumn colId="3" showButton="0"/>
  </autoFilter>
  <sortState xmlns:xlrd2="http://schemas.microsoft.com/office/spreadsheetml/2017/richdata2" ref="A193:E205">
    <sortCondition ref="A193:A205"/>
  </sortState>
  <mergeCells count="15">
    <mergeCell ref="A191:E191"/>
    <mergeCell ref="D206:E206"/>
    <mergeCell ref="B7:E7"/>
    <mergeCell ref="B5:E5"/>
    <mergeCell ref="A1:E1"/>
    <mergeCell ref="A22:E22"/>
    <mergeCell ref="B2:E2"/>
    <mergeCell ref="B3:E3"/>
    <mergeCell ref="B4:E4"/>
    <mergeCell ref="A8:E8"/>
    <mergeCell ref="A9:E9"/>
    <mergeCell ref="B6:E6"/>
    <mergeCell ref="D20:E20"/>
    <mergeCell ref="D189:E189"/>
    <mergeCell ref="A10:E10"/>
  </mergeCells>
  <dataValidations count="3">
    <dataValidation allowBlank="1" showInputMessage="1" showErrorMessage="1" prompt="Insert additional rows as needed:_x000a_- 'right click' on a row number (left of screen)_x000a_- select 'Insert' (this will insert a row above it)" sqref="A11 A192" xr:uid="{00000000-0002-0000-0400-000000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A15 A193:A202 A24:A188" xr:uid="{00000000-0002-0000-0400-000001000000}">
      <formula1>$B$4</formula1>
      <formula2>$B$5</formula2>
    </dataValidation>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9 A23 A193:A205" xr:uid="{00000000-0002-0000-0400-000002000000}">
      <formula1>$B$4</formula1>
      <formula2>$B$5</formula2>
    </dataValidation>
  </dataValidations>
  <pageMargins left="0.70866141732283472" right="0.70866141732283472" top="0.74803149606299213" bottom="0.74803149606299213" header="0.31496062992125984" footer="0.31496062992125984"/>
  <pageSetup paperSize="9" scale="83" fitToHeight="7"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3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4000000}">
          <x14:formula1>
            <xm:f>'Summary and sign-off'!$A$29:$A$30</xm:f>
          </x14:formula1>
          <xm:sqref>B7:E7</xm:sqref>
        </x14:dataValidation>
        <x14:dataValidation type="decimal" operator="greaterThan" allowBlank="1" showInputMessage="1" showErrorMessage="1" error="This cell must contain a dollar figure" xr:uid="{00000000-0002-0000-0400-000005000000}">
          <x14:formula1>
            <xm:f>'Summary and sign-off'!$A$47</xm:f>
          </x14:formula1>
          <xm:sqref>B12:B19 B193:B205 B23:B188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4659260841701"/>
    <pageSetUpPr fitToPage="1"/>
  </sheetPr>
  <dimension ref="A1:J85"/>
  <sheetViews>
    <sheetView topLeftCell="A9" zoomScale="80" zoomScaleNormal="80" workbookViewId="0">
      <selection activeCell="G9" sqref="G9"/>
    </sheetView>
  </sheetViews>
  <sheetFormatPr defaultColWidth="0" defaultRowHeight="12.5" zeroHeight="1" x14ac:dyDescent="0.25"/>
  <cols>
    <col min="1" max="1" width="35.7265625" customWidth="1"/>
    <col min="2" max="2" width="46.81640625" customWidth="1"/>
    <col min="3" max="3" width="22.1796875" customWidth="1"/>
    <col min="4" max="4" width="25.453125" customWidth="1"/>
    <col min="5" max="6" width="35.7265625" customWidth="1"/>
    <col min="7" max="7" width="38" customWidth="1"/>
    <col min="8" max="10" width="9.1796875" hidden="1" customWidth="1"/>
    <col min="11" max="15" width="0" hidden="1" customWidth="1"/>
  </cols>
  <sheetData>
    <row r="1" spans="1:6" ht="26.25" customHeight="1" x14ac:dyDescent="0.25">
      <c r="A1" s="154" t="s">
        <v>238</v>
      </c>
      <c r="B1" s="154"/>
      <c r="C1" s="154"/>
      <c r="D1" s="154"/>
      <c r="E1" s="154"/>
      <c r="F1" s="154"/>
    </row>
    <row r="2" spans="1:6" ht="21" customHeight="1" x14ac:dyDescent="0.25">
      <c r="A2" s="3" t="s">
        <v>52</v>
      </c>
      <c r="B2" s="153" t="str">
        <f>'Summary and sign-off'!B2:F2</f>
        <v>Kāinga Ora - Homes and Communities</v>
      </c>
      <c r="C2" s="153"/>
      <c r="D2" s="153"/>
      <c r="E2" s="153"/>
      <c r="F2" s="153"/>
    </row>
    <row r="3" spans="1:6" ht="31" x14ac:dyDescent="0.25">
      <c r="A3" s="3" t="s">
        <v>53</v>
      </c>
      <c r="B3" s="153" t="str">
        <f>'Summary and sign-off'!B3:F3</f>
        <v xml:space="preserve">Andrew McKenzie (until 1 November 2024) and Matt Crockett </v>
      </c>
      <c r="C3" s="153"/>
      <c r="D3" s="153"/>
      <c r="E3" s="153"/>
      <c r="F3" s="153"/>
    </row>
    <row r="4" spans="1:6" ht="21" customHeight="1" x14ac:dyDescent="0.25">
      <c r="A4" s="3" t="s">
        <v>54</v>
      </c>
      <c r="B4" s="153">
        <f>'Summary and sign-off'!B4:F4</f>
        <v>45474</v>
      </c>
      <c r="C4" s="153"/>
      <c r="D4" s="153"/>
      <c r="E4" s="153"/>
      <c r="F4" s="153"/>
    </row>
    <row r="5" spans="1:6" ht="21" customHeight="1" x14ac:dyDescent="0.25">
      <c r="A5" s="3" t="s">
        <v>55</v>
      </c>
      <c r="B5" s="153">
        <f>'Summary and sign-off'!B5:F5</f>
        <v>45838</v>
      </c>
      <c r="C5" s="153"/>
      <c r="D5" s="153"/>
      <c r="E5" s="153"/>
      <c r="F5" s="153"/>
    </row>
    <row r="6" spans="1:6" ht="21" customHeight="1" x14ac:dyDescent="0.25">
      <c r="A6" s="3" t="s">
        <v>239</v>
      </c>
      <c r="B6" s="147" t="s">
        <v>57</v>
      </c>
      <c r="C6" s="147"/>
      <c r="D6" s="147"/>
      <c r="E6" s="147"/>
      <c r="F6" s="147"/>
    </row>
    <row r="7" spans="1:6" ht="21" customHeight="1" x14ac:dyDescent="0.25">
      <c r="A7" s="3" t="s">
        <v>58</v>
      </c>
      <c r="B7" s="147" t="s">
        <v>59</v>
      </c>
      <c r="C7" s="147"/>
      <c r="D7" s="147"/>
      <c r="E7" s="147"/>
      <c r="F7" s="147"/>
    </row>
    <row r="8" spans="1:6" ht="36" customHeight="1" x14ac:dyDescent="0.25">
      <c r="A8" s="157" t="s">
        <v>240</v>
      </c>
      <c r="B8" s="157"/>
      <c r="C8" s="157"/>
      <c r="D8" s="157"/>
      <c r="E8" s="157"/>
      <c r="F8" s="157"/>
    </row>
    <row r="9" spans="1:6" ht="36" customHeight="1" x14ac:dyDescent="0.25">
      <c r="A9" s="155" t="s">
        <v>241</v>
      </c>
      <c r="B9" s="156"/>
      <c r="C9" s="156"/>
      <c r="D9" s="156"/>
      <c r="E9" s="156"/>
      <c r="F9" s="156"/>
    </row>
    <row r="10" spans="1:6" ht="39" customHeight="1" x14ac:dyDescent="0.25">
      <c r="A10" s="127" t="s">
        <v>133</v>
      </c>
      <c r="B10" s="97" t="s">
        <v>242</v>
      </c>
      <c r="C10" s="97" t="s">
        <v>243</v>
      </c>
      <c r="D10" s="97" t="s">
        <v>244</v>
      </c>
      <c r="E10" s="97" t="s">
        <v>245</v>
      </c>
      <c r="F10" s="97" t="s">
        <v>246</v>
      </c>
    </row>
    <row r="11" spans="1:6" s="2" customFormat="1" ht="13" x14ac:dyDescent="0.3">
      <c r="A11" s="129" t="s">
        <v>247</v>
      </c>
      <c r="B11" s="128" t="s">
        <v>248</v>
      </c>
      <c r="C11" s="109"/>
      <c r="D11" s="116"/>
      <c r="E11" s="110"/>
      <c r="F11" s="108"/>
    </row>
    <row r="12" spans="1:6" s="2" customFormat="1" ht="13" x14ac:dyDescent="0.3">
      <c r="A12" s="130">
        <v>45542</v>
      </c>
      <c r="B12" s="129" t="s">
        <v>249</v>
      </c>
      <c r="C12" s="109" t="s">
        <v>118</v>
      </c>
      <c r="D12" s="131" t="s">
        <v>250</v>
      </c>
      <c r="E12" s="110"/>
      <c r="F12" s="111"/>
    </row>
    <row r="13" spans="1:6" s="2" customFormat="1" ht="26" x14ac:dyDescent="0.3">
      <c r="A13" s="132" t="s">
        <v>251</v>
      </c>
      <c r="B13" s="129" t="s">
        <v>252</v>
      </c>
      <c r="C13" s="109" t="s">
        <v>118</v>
      </c>
      <c r="D13" s="131" t="s">
        <v>253</v>
      </c>
      <c r="E13" s="110"/>
      <c r="F13" s="111"/>
    </row>
    <row r="14" spans="1:6" s="2" customFormat="1" ht="13" x14ac:dyDescent="0.3">
      <c r="A14" s="132" t="s">
        <v>254</v>
      </c>
      <c r="B14" s="129" t="s">
        <v>255</v>
      </c>
      <c r="C14" s="109" t="s">
        <v>118</v>
      </c>
      <c r="D14" s="131" t="s">
        <v>256</v>
      </c>
      <c r="E14" s="110"/>
      <c r="F14" s="111"/>
    </row>
    <row r="15" spans="1:6" s="2" customFormat="1" ht="13" x14ac:dyDescent="0.3">
      <c r="A15" s="130">
        <v>45512</v>
      </c>
      <c r="B15" s="129" t="s">
        <v>257</v>
      </c>
      <c r="C15" s="109" t="s">
        <v>118</v>
      </c>
      <c r="D15" s="131" t="s">
        <v>258</v>
      </c>
      <c r="E15" s="110"/>
      <c r="F15" s="111"/>
    </row>
    <row r="16" spans="1:6" s="2" customFormat="1" ht="13" x14ac:dyDescent="0.3">
      <c r="A16" s="132" t="s">
        <v>259</v>
      </c>
      <c r="B16" s="129" t="s">
        <v>260</v>
      </c>
      <c r="C16" s="109" t="s">
        <v>118</v>
      </c>
      <c r="D16" s="131" t="s">
        <v>261</v>
      </c>
      <c r="E16" s="110"/>
      <c r="F16" s="111"/>
    </row>
    <row r="17" spans="1:6" s="2" customFormat="1" ht="13" x14ac:dyDescent="0.3">
      <c r="A17" s="129" t="s">
        <v>262</v>
      </c>
      <c r="B17" s="129" t="s">
        <v>263</v>
      </c>
      <c r="C17" s="109" t="s">
        <v>118</v>
      </c>
      <c r="D17" s="131" t="s">
        <v>264</v>
      </c>
      <c r="E17" s="110"/>
      <c r="F17" s="111"/>
    </row>
    <row r="18" spans="1:6" s="2" customFormat="1" ht="13" x14ac:dyDescent="0.3">
      <c r="A18" s="129" t="s">
        <v>265</v>
      </c>
      <c r="B18" s="129" t="s">
        <v>266</v>
      </c>
      <c r="C18" s="109" t="s">
        <v>118</v>
      </c>
      <c r="D18" s="131" t="s">
        <v>267</v>
      </c>
      <c r="E18" s="110"/>
      <c r="F18" s="111"/>
    </row>
    <row r="19" spans="1:6" s="2" customFormat="1" ht="13" x14ac:dyDescent="0.3">
      <c r="A19" s="129" t="s">
        <v>268</v>
      </c>
      <c r="B19" s="129" t="s">
        <v>269</v>
      </c>
      <c r="C19" s="109" t="s">
        <v>118</v>
      </c>
      <c r="D19" s="131" t="s">
        <v>270</v>
      </c>
      <c r="E19" s="110"/>
      <c r="F19" s="111"/>
    </row>
    <row r="20" spans="1:6" s="2" customFormat="1" ht="13" x14ac:dyDescent="0.3">
      <c r="A20" s="129" t="s">
        <v>265</v>
      </c>
      <c r="B20" s="129" t="s">
        <v>271</v>
      </c>
      <c r="C20" s="109" t="s">
        <v>118</v>
      </c>
      <c r="D20" s="131" t="s">
        <v>272</v>
      </c>
      <c r="E20" s="110"/>
      <c r="F20" s="111"/>
    </row>
    <row r="21" spans="1:6" s="2" customFormat="1" ht="13" x14ac:dyDescent="0.3">
      <c r="A21" s="129" t="s">
        <v>273</v>
      </c>
      <c r="B21" s="129" t="s">
        <v>274</v>
      </c>
      <c r="C21" s="109" t="s">
        <v>118</v>
      </c>
      <c r="D21" s="131" t="s">
        <v>275</v>
      </c>
      <c r="E21" s="110"/>
      <c r="F21" s="111"/>
    </row>
    <row r="22" spans="1:6" s="2" customFormat="1" ht="13" x14ac:dyDescent="0.3">
      <c r="A22" s="129" t="s">
        <v>276</v>
      </c>
      <c r="B22" s="129" t="s">
        <v>277</v>
      </c>
      <c r="C22" s="109" t="s">
        <v>118</v>
      </c>
      <c r="D22" s="131" t="s">
        <v>278</v>
      </c>
      <c r="E22" s="110"/>
      <c r="F22" s="111"/>
    </row>
    <row r="23" spans="1:6" s="2" customFormat="1" ht="13" x14ac:dyDescent="0.3">
      <c r="A23" s="135" t="s">
        <v>279</v>
      </c>
      <c r="B23" s="129" t="s">
        <v>280</v>
      </c>
      <c r="C23" s="109" t="s">
        <v>117</v>
      </c>
      <c r="D23" s="129" t="s">
        <v>281</v>
      </c>
      <c r="E23" s="110"/>
      <c r="F23" s="111"/>
    </row>
    <row r="24" spans="1:6" s="2" customFormat="1" ht="26" x14ac:dyDescent="0.25">
      <c r="A24" s="133" t="s">
        <v>282</v>
      </c>
      <c r="B24" s="134" t="s">
        <v>283</v>
      </c>
      <c r="C24" s="109" t="s">
        <v>117</v>
      </c>
      <c r="D24" s="116"/>
      <c r="E24" s="110" t="s">
        <v>115</v>
      </c>
      <c r="F24" s="111"/>
    </row>
    <row r="25" spans="1:6" s="2" customFormat="1" ht="13" x14ac:dyDescent="0.25">
      <c r="A25" s="133"/>
      <c r="B25" s="134"/>
      <c r="C25" s="109"/>
      <c r="D25" s="116"/>
      <c r="E25" s="110"/>
      <c r="F25" s="111"/>
    </row>
    <row r="26" spans="1:6" s="2" customFormat="1" ht="13" x14ac:dyDescent="0.25">
      <c r="A26" s="115"/>
      <c r="B26" s="116"/>
      <c r="C26" s="109"/>
      <c r="D26" s="116"/>
      <c r="E26" s="110"/>
      <c r="F26" s="111"/>
    </row>
    <row r="27" spans="1:6" s="2" customFormat="1" ht="13" x14ac:dyDescent="0.3">
      <c r="A27" s="115"/>
      <c r="B27" s="128" t="s">
        <v>284</v>
      </c>
      <c r="C27" s="109"/>
      <c r="D27" s="116"/>
      <c r="E27" s="110"/>
      <c r="F27" s="111"/>
    </row>
    <row r="28" spans="1:6" s="2" customFormat="1" ht="13" x14ac:dyDescent="0.3">
      <c r="A28" s="133">
        <v>45609</v>
      </c>
      <c r="B28" s="129" t="s">
        <v>285</v>
      </c>
      <c r="C28" s="109" t="s">
        <v>118</v>
      </c>
      <c r="D28" s="116"/>
      <c r="E28" s="110"/>
      <c r="F28" s="111"/>
    </row>
    <row r="29" spans="1:6" s="2" customFormat="1" ht="13" x14ac:dyDescent="0.3">
      <c r="A29" s="129" t="s">
        <v>286</v>
      </c>
      <c r="B29" s="129" t="s">
        <v>287</v>
      </c>
      <c r="C29" s="109" t="s">
        <v>118</v>
      </c>
      <c r="D29" s="131" t="s">
        <v>288</v>
      </c>
      <c r="E29" s="110"/>
      <c r="F29" s="111"/>
    </row>
    <row r="30" spans="1:6" s="2" customFormat="1" ht="13" x14ac:dyDescent="0.3">
      <c r="A30" s="138">
        <v>45621</v>
      </c>
      <c r="B30" s="129" t="s">
        <v>289</v>
      </c>
      <c r="C30" s="109" t="s">
        <v>118</v>
      </c>
      <c r="D30" s="131" t="s">
        <v>290</v>
      </c>
      <c r="E30" s="110"/>
      <c r="F30" s="111"/>
    </row>
    <row r="31" spans="1:6" s="2" customFormat="1" ht="13" x14ac:dyDescent="0.3">
      <c r="A31" s="129" t="s">
        <v>291</v>
      </c>
      <c r="B31" s="129" t="s">
        <v>292</v>
      </c>
      <c r="C31" s="109" t="s">
        <v>118</v>
      </c>
      <c r="D31" s="131" t="s">
        <v>293</v>
      </c>
      <c r="E31" s="110"/>
      <c r="F31" s="111"/>
    </row>
    <row r="32" spans="1:6" s="2" customFormat="1" ht="13" x14ac:dyDescent="0.3">
      <c r="A32" s="138">
        <v>45631</v>
      </c>
      <c r="B32" s="129" t="s">
        <v>294</v>
      </c>
      <c r="C32" s="109" t="s">
        <v>118</v>
      </c>
      <c r="D32" s="131" t="s">
        <v>295</v>
      </c>
      <c r="E32" s="110"/>
      <c r="F32" s="111"/>
    </row>
    <row r="33" spans="1:7" s="2" customFormat="1" ht="13" x14ac:dyDescent="0.3">
      <c r="A33" s="138">
        <v>45705</v>
      </c>
      <c r="B33" s="129" t="s">
        <v>296</v>
      </c>
      <c r="C33" s="109" t="s">
        <v>118</v>
      </c>
      <c r="D33" s="131" t="s">
        <v>297</v>
      </c>
      <c r="E33" s="110"/>
      <c r="F33" s="111"/>
    </row>
    <row r="34" spans="1:7" s="2" customFormat="1" ht="26" x14ac:dyDescent="0.3">
      <c r="A34" s="138">
        <v>45709</v>
      </c>
      <c r="B34" s="131" t="s">
        <v>298</v>
      </c>
      <c r="C34" s="109" t="s">
        <v>118</v>
      </c>
      <c r="D34" s="129" t="s">
        <v>299</v>
      </c>
      <c r="E34" s="110"/>
      <c r="F34" s="111"/>
    </row>
    <row r="35" spans="1:7" s="2" customFormat="1" ht="26" x14ac:dyDescent="0.3">
      <c r="A35" s="138">
        <v>45722</v>
      </c>
      <c r="B35" s="131" t="s">
        <v>300</v>
      </c>
      <c r="C35" s="109" t="s">
        <v>118</v>
      </c>
      <c r="D35" s="129" t="s">
        <v>301</v>
      </c>
      <c r="E35" s="110"/>
      <c r="F35" s="111"/>
    </row>
    <row r="36" spans="1:7" s="2" customFormat="1" ht="26" x14ac:dyDescent="0.3">
      <c r="A36" s="138">
        <v>45741</v>
      </c>
      <c r="B36" s="131" t="s">
        <v>302</v>
      </c>
      <c r="C36" s="109" t="s">
        <v>118</v>
      </c>
      <c r="D36" s="129" t="s">
        <v>303</v>
      </c>
      <c r="E36" s="110"/>
      <c r="F36" s="111"/>
    </row>
    <row r="37" spans="1:7" s="2" customFormat="1" ht="13" x14ac:dyDescent="0.3">
      <c r="A37" s="139">
        <v>45785</v>
      </c>
      <c r="B37" s="141" t="s">
        <v>304</v>
      </c>
      <c r="C37" s="109" t="s">
        <v>118</v>
      </c>
      <c r="D37" s="131" t="s">
        <v>305</v>
      </c>
      <c r="E37" s="110"/>
      <c r="F37" s="111"/>
    </row>
    <row r="38" spans="1:7" s="2" customFormat="1" ht="13" x14ac:dyDescent="0.3">
      <c r="A38" s="138">
        <v>45785</v>
      </c>
      <c r="B38" s="129" t="s">
        <v>306</v>
      </c>
      <c r="C38" s="109" t="s">
        <v>117</v>
      </c>
      <c r="D38" s="129" t="s">
        <v>307</v>
      </c>
      <c r="E38" s="110"/>
      <c r="F38" s="111"/>
    </row>
    <row r="39" spans="1:7" s="2" customFormat="1" ht="26" x14ac:dyDescent="0.3">
      <c r="A39" s="139">
        <v>45786</v>
      </c>
      <c r="B39" s="140" t="s">
        <v>308</v>
      </c>
      <c r="C39" s="109" t="s">
        <v>118</v>
      </c>
      <c r="D39" s="131" t="s">
        <v>309</v>
      </c>
      <c r="E39" s="110"/>
      <c r="F39" s="111"/>
    </row>
    <row r="40" spans="1:7" s="2" customFormat="1" ht="13" x14ac:dyDescent="0.3">
      <c r="A40" s="139">
        <v>45803</v>
      </c>
      <c r="B40" s="140" t="s">
        <v>310</v>
      </c>
      <c r="C40" s="109" t="s">
        <v>118</v>
      </c>
      <c r="D40" s="131" t="s">
        <v>311</v>
      </c>
      <c r="E40" s="110"/>
      <c r="F40" s="111"/>
    </row>
    <row r="41" spans="1:7" s="2" customFormat="1" ht="13" x14ac:dyDescent="0.3">
      <c r="A41" s="129" t="s">
        <v>312</v>
      </c>
      <c r="B41" s="129" t="s">
        <v>313</v>
      </c>
      <c r="C41" s="109" t="s">
        <v>118</v>
      </c>
      <c r="D41" s="129" t="s">
        <v>314</v>
      </c>
      <c r="E41" s="110"/>
      <c r="F41" s="111"/>
    </row>
    <row r="42" spans="1:7" s="2" customFormat="1" ht="13" x14ac:dyDescent="0.3">
      <c r="A42" s="133" t="s">
        <v>315</v>
      </c>
      <c r="B42" s="129" t="s">
        <v>316</v>
      </c>
      <c r="C42" s="109" t="s">
        <v>118</v>
      </c>
      <c r="D42" s="129" t="s">
        <v>317</v>
      </c>
      <c r="E42" s="110"/>
      <c r="F42" s="111"/>
    </row>
    <row r="43" spans="1:7" s="2" customFormat="1" ht="13" x14ac:dyDescent="0.3">
      <c r="A43" s="145" t="s">
        <v>318</v>
      </c>
      <c r="B43" s="140" t="s">
        <v>319</v>
      </c>
      <c r="C43" s="109" t="s">
        <v>118</v>
      </c>
      <c r="D43" s="131" t="s">
        <v>320</v>
      </c>
      <c r="E43" s="110"/>
      <c r="F43" s="111"/>
    </row>
    <row r="44" spans="1:7" ht="34.5" customHeight="1" x14ac:dyDescent="0.25">
      <c r="A44" s="142"/>
      <c r="B44" s="143"/>
      <c r="C44" s="124"/>
      <c r="D44" s="144"/>
      <c r="E44" s="103"/>
      <c r="F44" s="111"/>
      <c r="G44" s="2"/>
    </row>
    <row r="45" spans="1:7" ht="25.5" customHeight="1" x14ac:dyDescent="0.25">
      <c r="A45" s="98" t="s">
        <v>321</v>
      </c>
      <c r="B45" s="99" t="s">
        <v>322</v>
      </c>
      <c r="C45" s="100">
        <f>C46+C47</f>
        <v>29</v>
      </c>
      <c r="D45" s="101" t="str">
        <f>IF(SUBTOTAL(3,C11:C43)=SUBTOTAL(103,C11:C43),'Summary and sign-off'!$A$48,'Summary and sign-off'!$A$49)</f>
        <v>Check - there are no hidden rows with data</v>
      </c>
      <c r="E45" s="1" t="str">
        <f>IF('Summary and sign-off'!F60='Summary and sign-off'!F54,'Summary and sign-off'!A52,'Summary and sign-off'!A50)</f>
        <v>Not all lines have an entry for "Description", "Was the gift accepted?" and "Estimated value in NZ$"</v>
      </c>
      <c r="F45" s="125"/>
    </row>
    <row r="46" spans="1:7" ht="25.5" customHeight="1" x14ac:dyDescent="0.35">
      <c r="A46" s="53"/>
      <c r="B46" s="54" t="s">
        <v>117</v>
      </c>
      <c r="C46" s="55">
        <f>COUNTIF(C11:C43,'Summary and sign-off'!A45)</f>
        <v>3</v>
      </c>
      <c r="D46" s="14"/>
      <c r="E46" s="15"/>
      <c r="F46" s="126"/>
    </row>
    <row r="47" spans="1:7" ht="15.5" x14ac:dyDescent="0.35">
      <c r="A47" s="53"/>
      <c r="B47" s="54" t="s">
        <v>118</v>
      </c>
      <c r="C47" s="55">
        <f>COUNTIF(C11:C43,'Summary and sign-off'!A46)</f>
        <v>26</v>
      </c>
      <c r="D47" s="14"/>
      <c r="E47" s="15"/>
      <c r="F47" s="16"/>
    </row>
    <row r="48" spans="1:7" ht="14" x14ac:dyDescent="0.3">
      <c r="A48" s="17"/>
      <c r="B48" s="18"/>
      <c r="C48" s="17"/>
      <c r="D48" s="19"/>
      <c r="E48" s="19"/>
      <c r="F48" s="16"/>
    </row>
    <row r="49" spans="1:6" ht="12.65" customHeight="1" x14ac:dyDescent="0.3">
      <c r="A49" s="18" t="s">
        <v>137</v>
      </c>
      <c r="B49" s="18"/>
      <c r="C49" s="18"/>
      <c r="D49" s="18"/>
      <c r="E49" s="18"/>
      <c r="F49" s="17"/>
    </row>
    <row r="50" spans="1:6" ht="13" x14ac:dyDescent="0.3">
      <c r="A50" s="20" t="s">
        <v>138</v>
      </c>
      <c r="B50" s="17"/>
      <c r="C50" s="17"/>
      <c r="D50" s="17"/>
      <c r="E50" s="17"/>
      <c r="F50" s="18"/>
    </row>
    <row r="51" spans="1:6" ht="13" x14ac:dyDescent="0.3">
      <c r="A51" s="20" t="s">
        <v>71</v>
      </c>
      <c r="B51" s="19"/>
      <c r="C51" s="17"/>
      <c r="D51" s="17"/>
      <c r="E51" s="17"/>
    </row>
    <row r="52" spans="1:6" ht="12.75" customHeight="1" x14ac:dyDescent="0.3">
      <c r="A52" s="20" t="s">
        <v>323</v>
      </c>
      <c r="B52" s="21"/>
      <c r="C52" s="21"/>
      <c r="D52" s="21"/>
      <c r="E52" s="21"/>
      <c r="F52" s="17"/>
    </row>
    <row r="53" spans="1:6" ht="13" customHeight="1" x14ac:dyDescent="0.3">
      <c r="A53" s="20" t="s">
        <v>324</v>
      </c>
      <c r="B53" s="17"/>
      <c r="C53" s="17"/>
      <c r="D53" s="17"/>
      <c r="E53" s="17"/>
      <c r="F53" s="21"/>
    </row>
    <row r="54" spans="1:6" x14ac:dyDescent="0.25">
      <c r="A54" s="20" t="s">
        <v>325</v>
      </c>
      <c r="B54" s="17"/>
      <c r="C54" s="17"/>
      <c r="D54" s="17"/>
      <c r="E54" s="17"/>
      <c r="F54" s="17"/>
    </row>
    <row r="55" spans="1:6" ht="12.75" customHeight="1" x14ac:dyDescent="0.25">
      <c r="A55" s="20" t="s">
        <v>326</v>
      </c>
      <c r="C55" s="17"/>
      <c r="D55" s="17"/>
      <c r="E55" s="17"/>
      <c r="F55" s="17"/>
    </row>
    <row r="56" spans="1:6" ht="12.75" customHeight="1" x14ac:dyDescent="0.25">
      <c r="A56" s="20" t="s">
        <v>73</v>
      </c>
      <c r="B56" s="20"/>
      <c r="C56" s="22"/>
      <c r="D56" s="22"/>
      <c r="E56" s="22"/>
      <c r="F56" s="17"/>
    </row>
    <row r="57" spans="1:6" ht="12.75" customHeight="1" x14ac:dyDescent="0.25">
      <c r="A57" s="20"/>
      <c r="B57" s="20"/>
      <c r="C57" s="22"/>
      <c r="D57" s="22"/>
      <c r="E57" s="22"/>
      <c r="F57" s="22"/>
    </row>
    <row r="58" spans="1:6" x14ac:dyDescent="0.25">
      <c r="A58" s="20"/>
      <c r="B58" s="20"/>
      <c r="C58" s="22"/>
      <c r="D58" s="22"/>
      <c r="E58" s="22"/>
      <c r="F58" s="22"/>
    </row>
    <row r="59" spans="1:6" x14ac:dyDescent="0.25">
      <c r="F59" s="22"/>
    </row>
    <row r="60" spans="1:6" x14ac:dyDescent="0.25"/>
    <row r="61" spans="1:6" ht="13" x14ac:dyDescent="0.3">
      <c r="A61" s="18"/>
      <c r="B61" s="18"/>
      <c r="C61" s="18"/>
      <c r="D61" s="18"/>
      <c r="E61" s="18"/>
    </row>
    <row r="62" spans="1:6" ht="13" x14ac:dyDescent="0.3">
      <c r="A62" s="18"/>
      <c r="B62" s="18"/>
      <c r="C62" s="18"/>
      <c r="D62" s="18"/>
      <c r="E62" s="18"/>
      <c r="F62" s="18"/>
    </row>
    <row r="63" spans="1:6" ht="13" x14ac:dyDescent="0.3">
      <c r="A63" s="18"/>
      <c r="B63" s="18"/>
      <c r="C63" s="18"/>
      <c r="D63" s="18"/>
      <c r="E63" s="18"/>
      <c r="F63" s="18"/>
    </row>
    <row r="64" spans="1:6" ht="13" x14ac:dyDescent="0.3">
      <c r="A64" s="18"/>
      <c r="B64" s="18"/>
      <c r="C64" s="18"/>
      <c r="D64" s="18"/>
      <c r="E64" s="18"/>
      <c r="F64" s="18"/>
    </row>
    <row r="65" spans="1:6" ht="13" x14ac:dyDescent="0.3">
      <c r="A65" s="18"/>
      <c r="B65" s="18"/>
      <c r="C65" s="18"/>
      <c r="D65" s="18"/>
      <c r="E65" s="18"/>
      <c r="F65" s="18"/>
    </row>
    <row r="66" spans="1:6" ht="13" x14ac:dyDescent="0.3">
      <c r="F66" s="18"/>
    </row>
    <row r="67" spans="1:6" x14ac:dyDescent="0.25"/>
    <row r="68" spans="1:6" x14ac:dyDescent="0.25"/>
    <row r="69" spans="1:6" x14ac:dyDescent="0.25"/>
    <row r="70" spans="1:6" x14ac:dyDescent="0.25"/>
    <row r="71" spans="1:6" x14ac:dyDescent="0.25"/>
    <row r="72" spans="1:6" x14ac:dyDescent="0.25"/>
    <row r="73" spans="1:6" x14ac:dyDescent="0.25"/>
    <row r="74" spans="1:6" x14ac:dyDescent="0.25"/>
    <row r="75" spans="1:6" x14ac:dyDescent="0.25"/>
    <row r="76" spans="1:6" x14ac:dyDescent="0.25"/>
    <row r="77" spans="1:6" x14ac:dyDescent="0.25"/>
    <row r="78" spans="1:6" x14ac:dyDescent="0.25"/>
    <row r="79" spans="1:6" x14ac:dyDescent="0.25"/>
    <row r="80" spans="1:6" x14ac:dyDescent="0.25"/>
    <row r="81" x14ac:dyDescent="0.25"/>
    <row r="82" x14ac:dyDescent="0.25"/>
    <row r="83" x14ac:dyDescent="0.25"/>
    <row r="84" x14ac:dyDescent="0.25"/>
    <row r="85" x14ac:dyDescent="0.25"/>
  </sheetData>
  <sheetProtection formatCells="0" insertRows="0" deleteRows="0"/>
  <mergeCells count="9">
    <mergeCell ref="A8:F8"/>
    <mergeCell ref="A1:F1"/>
    <mergeCell ref="A9:F9"/>
    <mergeCell ref="B2:F2"/>
    <mergeCell ref="B3:F3"/>
    <mergeCell ref="B4:F4"/>
    <mergeCell ref="B7:F7"/>
    <mergeCell ref="B5:F5"/>
    <mergeCell ref="B6:F6"/>
  </mergeCells>
  <dataValidations count="2">
    <dataValidation allowBlank="1" showInputMessage="1" showErrorMessage="1" prompt="Insert additional rows as needed:_x000a_- 'right click' on a row number (left of screen)_x000a_- select 'Insert' (this will insert a row above it)" sqref="A10" xr:uid="{00000000-0002-0000-0800-000000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24:A28 A34:A44" xr:uid="{00000000-0002-0000-0800-000001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2"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800-000002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800-000003000000}">
          <x14:formula1>
            <xm:f>'Summary and sign-off'!$A$29:$A$30</xm:f>
          </x14:formula1>
          <xm:sqref>B7:F7</xm:sqref>
        </x14:dataValidation>
        <x14:dataValidation type="decimal" operator="greaterThan" allowBlank="1" showInputMessage="1" showErrorMessage="1" error="This cell must contain a dollar figure" xr:uid="{00000000-0002-0000-0800-000004000000}">
          <x14:formula1>
            <xm:f>'Summary and sign-off'!$A$47</xm:f>
          </x14:formula1>
          <xm:sqref>E44</xm:sqref>
        </x14:dataValidation>
        <x14:dataValidation type="list" allowBlank="1" showInputMessage="1" showErrorMessage="1" error="Use the drop down list (at the right of the cell)" xr:uid="{00000000-0002-0000-0800-000005000000}">
          <x14:formula1>
            <xm:f>'Summary and sign-off'!$A$45:$A$46</xm:f>
          </x14:formula1>
          <xm:sqref>C11:C43</xm:sqref>
        </x14:dataValidation>
        <x14:dataValidation type="list" errorStyle="information" operator="greaterThan" allowBlank="1" showInputMessage="1" prompt="Provide specific $ value if possible" xr:uid="{00000000-0002-0000-0800-000006000000}">
          <x14:formula1>
            <xm:f>'Summary and sign-off'!$A$39:$A$44</xm:f>
          </x14:formula1>
          <xm:sqref>E11:E43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2"/>
  <sheetViews>
    <sheetView topLeftCell="A29" workbookViewId="0">
      <selection activeCell="A29" sqref="A29"/>
    </sheetView>
  </sheetViews>
  <sheetFormatPr defaultColWidth="0" defaultRowHeight="14" zeroHeight="1" x14ac:dyDescent="0.3"/>
  <cols>
    <col min="1" max="1" width="219.26953125" style="40" customWidth="1"/>
    <col min="2" max="2" width="33.26953125" style="39" customWidth="1"/>
    <col min="3" max="16384" width="8.7265625" hidden="1"/>
  </cols>
  <sheetData>
    <row r="1" spans="1:2" ht="23.25" customHeight="1" x14ac:dyDescent="0.3">
      <c r="A1" s="38" t="s">
        <v>0</v>
      </c>
    </row>
    <row r="2" spans="1:2" ht="33" customHeight="1" x14ac:dyDescent="0.3">
      <c r="A2" s="96" t="s">
        <v>1</v>
      </c>
    </row>
    <row r="3" spans="1:2" ht="17.25" customHeight="1" x14ac:dyDescent="0.3"/>
    <row r="4" spans="1:2" ht="23.25" customHeight="1" x14ac:dyDescent="0.3">
      <c r="A4" s="112" t="s">
        <v>2</v>
      </c>
    </row>
    <row r="5" spans="1:2" ht="17.25" customHeight="1" x14ac:dyDescent="0.3"/>
    <row r="6" spans="1:2" ht="23.25" customHeight="1" x14ac:dyDescent="0.3">
      <c r="A6" s="41" t="s">
        <v>3</v>
      </c>
    </row>
    <row r="7" spans="1:2" ht="17.25" customHeight="1" x14ac:dyDescent="0.3">
      <c r="A7" s="42" t="s">
        <v>4</v>
      </c>
    </row>
    <row r="8" spans="1:2" ht="17.25" customHeight="1" x14ac:dyDescent="0.3">
      <c r="A8" s="42" t="s">
        <v>5</v>
      </c>
    </row>
    <row r="9" spans="1:2" ht="17.25" customHeight="1" x14ac:dyDescent="0.3">
      <c r="A9" s="42"/>
    </row>
    <row r="10" spans="1:2" ht="23.25" customHeight="1" x14ac:dyDescent="0.25">
      <c r="A10" s="41" t="s">
        <v>6</v>
      </c>
      <c r="B10" s="67" t="s">
        <v>7</v>
      </c>
    </row>
    <row r="11" spans="1:2" ht="17.25" customHeight="1" x14ac:dyDescent="0.3">
      <c r="A11" s="43" t="s">
        <v>8</v>
      </c>
    </row>
    <row r="12" spans="1:2" ht="17.25" customHeight="1" x14ac:dyDescent="0.3">
      <c r="A12" s="42" t="s">
        <v>9</v>
      </c>
    </row>
    <row r="13" spans="1:2" ht="17.25" customHeight="1" x14ac:dyDescent="0.3">
      <c r="A13" s="42" t="s">
        <v>10</v>
      </c>
    </row>
    <row r="14" spans="1:2" ht="17.25" customHeight="1" x14ac:dyDescent="0.3">
      <c r="A14" s="44" t="s">
        <v>11</v>
      </c>
    </row>
    <row r="15" spans="1:2" ht="17.25" customHeight="1" x14ac:dyDescent="0.3">
      <c r="A15" s="42" t="s">
        <v>12</v>
      </c>
    </row>
    <row r="16" spans="1:2" ht="17.25" customHeight="1" x14ac:dyDescent="0.3">
      <c r="A16" s="42"/>
    </row>
    <row r="17" spans="1:1" ht="23.25" customHeight="1" x14ac:dyDescent="0.3">
      <c r="A17" s="41" t="s">
        <v>13</v>
      </c>
    </row>
    <row r="18" spans="1:1" ht="17.25" customHeight="1" x14ac:dyDescent="0.3">
      <c r="A18" s="44" t="s">
        <v>14</v>
      </c>
    </row>
    <row r="19" spans="1:1" ht="17.25" customHeight="1" x14ac:dyDescent="0.3">
      <c r="A19" s="44" t="s">
        <v>15</v>
      </c>
    </row>
    <row r="20" spans="1:1" ht="17.25" customHeight="1" x14ac:dyDescent="0.3">
      <c r="A20" s="63" t="s">
        <v>16</v>
      </c>
    </row>
    <row r="21" spans="1:1" ht="17.25" customHeight="1" x14ac:dyDescent="0.3">
      <c r="A21" s="45"/>
    </row>
    <row r="22" spans="1:1" ht="23.25" customHeight="1" x14ac:dyDescent="0.3">
      <c r="A22" s="41" t="s">
        <v>17</v>
      </c>
    </row>
    <row r="23" spans="1:1" ht="17.25" customHeight="1" x14ac:dyDescent="0.3">
      <c r="A23" s="45" t="s">
        <v>18</v>
      </c>
    </row>
    <row r="24" spans="1:1" ht="17.25" customHeight="1" x14ac:dyDescent="0.3">
      <c r="A24" s="45"/>
    </row>
    <row r="25" spans="1:1" ht="23.25" customHeight="1" x14ac:dyDescent="0.3">
      <c r="A25" s="41" t="s">
        <v>19</v>
      </c>
    </row>
    <row r="26" spans="1:1" ht="17.25" customHeight="1" x14ac:dyDescent="0.3">
      <c r="A26" s="46" t="s">
        <v>20</v>
      </c>
    </row>
    <row r="27" spans="1:1" ht="32.25" customHeight="1" x14ac:dyDescent="0.3">
      <c r="A27" s="44" t="s">
        <v>21</v>
      </c>
    </row>
    <row r="28" spans="1:1" ht="17.25" customHeight="1" x14ac:dyDescent="0.3">
      <c r="A28" s="46" t="s">
        <v>22</v>
      </c>
    </row>
    <row r="29" spans="1:1" ht="32.25" customHeight="1" x14ac:dyDescent="0.3">
      <c r="A29" s="44" t="s">
        <v>23</v>
      </c>
    </row>
    <row r="30" spans="1:1" ht="17.25" customHeight="1" x14ac:dyDescent="0.3">
      <c r="A30" s="46" t="s">
        <v>24</v>
      </c>
    </row>
    <row r="31" spans="1:1" ht="17.25" customHeight="1" x14ac:dyDescent="0.3">
      <c r="A31" s="44" t="s">
        <v>25</v>
      </c>
    </row>
    <row r="32" spans="1:1" ht="17.25" customHeight="1" x14ac:dyDescent="0.3">
      <c r="A32" s="46" t="s">
        <v>26</v>
      </c>
    </row>
    <row r="33" spans="1:1" ht="32.25" customHeight="1" x14ac:dyDescent="0.3">
      <c r="A33" s="44" t="s">
        <v>27</v>
      </c>
    </row>
    <row r="34" spans="1:1" ht="32.25" customHeight="1" x14ac:dyDescent="0.3">
      <c r="A34" s="43" t="s">
        <v>28</v>
      </c>
    </row>
    <row r="35" spans="1:1" ht="17.25" customHeight="1" x14ac:dyDescent="0.3">
      <c r="A35" s="46" t="s">
        <v>29</v>
      </c>
    </row>
    <row r="36" spans="1:1" ht="32.25" customHeight="1" x14ac:dyDescent="0.3">
      <c r="A36" s="44" t="s">
        <v>30</v>
      </c>
    </row>
    <row r="37" spans="1:1" ht="32.25" customHeight="1" x14ac:dyDescent="0.3">
      <c r="A37" s="44" t="s">
        <v>31</v>
      </c>
    </row>
    <row r="38" spans="1:1" ht="32.25" customHeight="1" x14ac:dyDescent="0.3">
      <c r="A38" s="44" t="s">
        <v>32</v>
      </c>
    </row>
    <row r="39" spans="1:1" ht="17.25" customHeight="1" x14ac:dyDescent="0.3">
      <c r="A39" s="43"/>
    </row>
    <row r="40" spans="1:1" ht="22.5" customHeight="1" x14ac:dyDescent="0.3">
      <c r="A40" s="41" t="s">
        <v>33</v>
      </c>
    </row>
    <row r="41" spans="1:1" ht="17.25" customHeight="1" x14ac:dyDescent="0.3">
      <c r="A41" s="50" t="s">
        <v>34</v>
      </c>
    </row>
    <row r="42" spans="1:1" ht="17.25" customHeight="1" x14ac:dyDescent="0.3">
      <c r="A42" s="47" t="s">
        <v>35</v>
      </c>
    </row>
    <row r="43" spans="1:1" ht="17.25" customHeight="1" x14ac:dyDescent="0.3">
      <c r="A43" s="45" t="s">
        <v>36</v>
      </c>
    </row>
    <row r="44" spans="1:1" ht="32.25" customHeight="1" x14ac:dyDescent="0.3">
      <c r="A44" s="45" t="s">
        <v>37</v>
      </c>
    </row>
    <row r="45" spans="1:1" ht="32.25" customHeight="1" x14ac:dyDescent="0.3">
      <c r="A45" s="45" t="s">
        <v>38</v>
      </c>
    </row>
    <row r="46" spans="1:1" ht="17.25" customHeight="1" x14ac:dyDescent="0.3">
      <c r="A46" s="48" t="s">
        <v>39</v>
      </c>
    </row>
    <row r="47" spans="1:1" ht="32.25" customHeight="1" x14ac:dyDescent="0.3">
      <c r="A47" s="44" t="s">
        <v>40</v>
      </c>
    </row>
    <row r="48" spans="1:1" ht="32.25" customHeight="1" x14ac:dyDescent="0.3">
      <c r="A48" s="44" t="s">
        <v>41</v>
      </c>
    </row>
    <row r="49" spans="1:1" ht="32.25" customHeight="1" x14ac:dyDescent="0.3">
      <c r="A49" s="45" t="s">
        <v>42</v>
      </c>
    </row>
    <row r="50" spans="1:1" ht="17.25" customHeight="1" x14ac:dyDescent="0.3">
      <c r="A50" s="45" t="s">
        <v>43</v>
      </c>
    </row>
    <row r="51" spans="1:1" x14ac:dyDescent="0.3">
      <c r="A51" s="45" t="s">
        <v>44</v>
      </c>
    </row>
    <row r="52" spans="1:1" ht="17.25" customHeight="1" x14ac:dyDescent="0.3">
      <c r="A52" s="45"/>
    </row>
    <row r="53" spans="1:1" ht="22.5" customHeight="1" x14ac:dyDescent="0.3">
      <c r="A53" s="41" t="s">
        <v>45</v>
      </c>
    </row>
    <row r="54" spans="1:1" ht="32.25" customHeight="1" x14ac:dyDescent="0.3">
      <c r="A54" s="114" t="s">
        <v>46</v>
      </c>
    </row>
    <row r="55" spans="1:1" ht="17.25" customHeight="1" x14ac:dyDescent="0.3">
      <c r="A55" s="49" t="s">
        <v>47</v>
      </c>
    </row>
    <row r="56" spans="1:1" ht="17.25" customHeight="1" x14ac:dyDescent="0.3">
      <c r="A56" s="50" t="s">
        <v>48</v>
      </c>
    </row>
    <row r="57" spans="1:1" ht="17.25" customHeight="1" x14ac:dyDescent="0.3">
      <c r="A57" s="63" t="s">
        <v>49</v>
      </c>
    </row>
    <row r="58" spans="1:1" ht="17.25" customHeight="1" x14ac:dyDescent="0.3">
      <c r="A58" s="113" t="s">
        <v>50</v>
      </c>
    </row>
    <row r="59" spans="1:1" x14ac:dyDescent="0.3"/>
    <row r="61" spans="1:1" hidden="1" x14ac:dyDescent="0.3">
      <c r="A61" s="51"/>
    </row>
    <row r="62" spans="1:1" x14ac:dyDescent="0.3"/>
  </sheetData>
  <hyperlinks>
    <hyperlink ref="A20" r:id="rId1" xr:uid="{00000000-0004-0000-0000-000000000000}"/>
    <hyperlink ref="A41" r:id="rId2" xr:uid="{00000000-0004-0000-0000-000001000000}"/>
    <hyperlink ref="A56" r:id="rId3" xr:uid="{00000000-0004-0000-0000-000002000000}"/>
    <hyperlink ref="A58" r:id="rId4" xr:uid="{00000000-0004-0000-0000-000003000000}"/>
    <hyperlink ref="A57" r:id="rId5" xr:uid="{00000000-0004-0000-0000-000004000000}"/>
    <hyperlink ref="A2" r:id="rId6" xr:uid="{00000000-0004-0000-0000-000005000000}"/>
  </hyperlinks>
  <pageMargins left="0.70866141732283472" right="0.70866141732283472" top="0.74803149606299213" bottom="0.74803149606299213" header="0.31496062992125984" footer="0.31496062992125984"/>
  <pageSetup paperSize="8" orientation="landscape" r:id="rId7"/>
  <headerFooter>
    <oddFooter>&amp;LCE Expense Disclosure Workbook 2018&amp;RWorksheet - Guidance</oddFooter>
  </headerFooter>
  <legacyDrawing r:id="rId8"/>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4"/>
  <sheetViews>
    <sheetView topLeftCell="B3" zoomScaleNormal="100" workbookViewId="0">
      <selection activeCell="G9" sqref="G9"/>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9.26953125" customWidth="1"/>
    <col min="7" max="10" width="9.1796875" hidden="1" customWidth="1"/>
    <col min="11" max="13" width="0" hidden="1" customWidth="1"/>
  </cols>
  <sheetData>
    <row r="1" spans="1:6" ht="26.25" customHeight="1" x14ac:dyDescent="0.25">
      <c r="A1" s="154" t="s">
        <v>51</v>
      </c>
      <c r="B1" s="154"/>
      <c r="C1" s="154"/>
      <c r="D1" s="154"/>
      <c r="E1" s="154"/>
    </row>
    <row r="2" spans="1:6" ht="21" customHeight="1" x14ac:dyDescent="0.25">
      <c r="A2" s="3" t="s">
        <v>52</v>
      </c>
      <c r="B2" s="153" t="str">
        <f>'Summary and sign-off'!B2:F2</f>
        <v>Kāinga Ora - Homes and Communities</v>
      </c>
      <c r="C2" s="153"/>
      <c r="D2" s="153"/>
      <c r="E2" s="153"/>
    </row>
    <row r="3" spans="1:6" ht="31" x14ac:dyDescent="0.25">
      <c r="A3" s="3" t="s">
        <v>53</v>
      </c>
      <c r="B3" s="153" t="str">
        <f>'Summary and sign-off'!B3:F3</f>
        <v xml:space="preserve">Andrew McKenzie (until 1 November 2024) and Matt Crockett </v>
      </c>
      <c r="C3" s="153"/>
      <c r="D3" s="153"/>
      <c r="E3" s="153"/>
    </row>
    <row r="4" spans="1:6" ht="21" customHeight="1" x14ac:dyDescent="0.25">
      <c r="A4" s="3" t="s">
        <v>54</v>
      </c>
      <c r="B4" s="153">
        <f>'Summary and sign-off'!B4:F4</f>
        <v>45474</v>
      </c>
      <c r="C4" s="153"/>
      <c r="D4" s="153"/>
      <c r="E4" s="153"/>
    </row>
    <row r="5" spans="1:6" ht="21" customHeight="1" x14ac:dyDescent="0.25">
      <c r="A5" s="3" t="s">
        <v>55</v>
      </c>
      <c r="B5" s="153">
        <f>'Summary and sign-off'!B5:F5</f>
        <v>45838</v>
      </c>
      <c r="C5" s="153"/>
      <c r="D5" s="153"/>
      <c r="E5" s="153"/>
    </row>
    <row r="6" spans="1:6" ht="21" customHeight="1" x14ac:dyDescent="0.25">
      <c r="A6" s="3" t="s">
        <v>56</v>
      </c>
      <c r="B6" s="147" t="s">
        <v>57</v>
      </c>
      <c r="C6" s="147"/>
      <c r="D6" s="147"/>
      <c r="E6" s="147"/>
    </row>
    <row r="7" spans="1:6" ht="21" customHeight="1" x14ac:dyDescent="0.25">
      <c r="A7" s="3" t="s">
        <v>58</v>
      </c>
      <c r="B7" s="147" t="s">
        <v>59</v>
      </c>
      <c r="C7" s="147"/>
      <c r="D7" s="147"/>
      <c r="E7" s="147"/>
    </row>
    <row r="8" spans="1:6" ht="35.25" customHeight="1" x14ac:dyDescent="0.35">
      <c r="A8" s="167" t="s">
        <v>60</v>
      </c>
      <c r="B8" s="167"/>
      <c r="C8" s="158"/>
      <c r="D8" s="158"/>
      <c r="E8" s="158"/>
      <c r="F8" s="27"/>
    </row>
    <row r="9" spans="1:6" ht="35.25" customHeight="1" x14ac:dyDescent="0.35">
      <c r="A9" s="165" t="s">
        <v>61</v>
      </c>
      <c r="B9" s="166"/>
      <c r="C9" s="166"/>
      <c r="D9" s="166"/>
      <c r="E9" s="166"/>
      <c r="F9" s="27"/>
    </row>
    <row r="10" spans="1:6" ht="27" customHeight="1" x14ac:dyDescent="0.25">
      <c r="A10" s="24" t="s">
        <v>62</v>
      </c>
      <c r="B10" s="24" t="s">
        <v>63</v>
      </c>
      <c r="C10" s="24" t="s">
        <v>64</v>
      </c>
      <c r="D10" s="24" t="s">
        <v>65</v>
      </c>
      <c r="E10" s="24" t="s">
        <v>66</v>
      </c>
      <c r="F10" s="20"/>
    </row>
    <row r="11" spans="1:6" s="2" customFormat="1" x14ac:dyDescent="0.25">
      <c r="A11" s="102"/>
      <c r="B11" s="103"/>
      <c r="C11" s="123"/>
      <c r="D11" s="104"/>
      <c r="E11" s="122"/>
    </row>
    <row r="12" spans="1:6" s="2" customFormat="1" x14ac:dyDescent="0.25">
      <c r="A12" s="102"/>
      <c r="B12" s="103"/>
      <c r="C12" s="123"/>
      <c r="D12" s="104"/>
      <c r="E12" s="122"/>
    </row>
    <row r="13" spans="1:6" s="2" customFormat="1" x14ac:dyDescent="0.25">
      <c r="A13" s="102"/>
      <c r="B13" s="103"/>
      <c r="C13" s="104"/>
      <c r="D13" s="104"/>
      <c r="E13" s="122"/>
    </row>
    <row r="14" spans="1:6" s="2" customFormat="1" x14ac:dyDescent="0.25">
      <c r="A14" s="102"/>
      <c r="B14" s="103"/>
      <c r="C14" s="107"/>
      <c r="D14" s="107"/>
      <c r="E14" s="108"/>
    </row>
    <row r="15" spans="1:6" s="2" customFormat="1" x14ac:dyDescent="0.25">
      <c r="A15" s="102"/>
      <c r="B15" s="103"/>
      <c r="C15" s="107"/>
      <c r="D15" s="107"/>
      <c r="E15" s="108"/>
    </row>
    <row r="16" spans="1:6" s="2" customFormat="1" x14ac:dyDescent="0.25">
      <c r="A16" s="102"/>
      <c r="B16" s="103"/>
      <c r="C16" s="107"/>
      <c r="D16" s="107"/>
      <c r="E16" s="108"/>
    </row>
    <row r="17" spans="1:6" s="2" customFormat="1" x14ac:dyDescent="0.25">
      <c r="A17" s="106"/>
      <c r="B17" s="103"/>
      <c r="C17" s="107"/>
      <c r="D17" s="107"/>
      <c r="E17" s="108"/>
    </row>
    <row r="18" spans="1:6" s="2" customFormat="1" ht="11.25" hidden="1" customHeight="1" x14ac:dyDescent="0.25">
      <c r="A18" s="93"/>
      <c r="B18" s="92"/>
      <c r="C18" s="94"/>
      <c r="D18" s="94"/>
      <c r="E18" s="95"/>
    </row>
    <row r="19" spans="1:6" ht="34.5" customHeight="1" x14ac:dyDescent="0.25">
      <c r="A19" s="52" t="s">
        <v>67</v>
      </c>
      <c r="B19" s="60">
        <f>SUM(B11:B18)</f>
        <v>0</v>
      </c>
      <c r="C19" s="68" t="str">
        <f>IF(SUBTOTAL(3,B11:B18)=SUBTOTAL(103,B11:B18),'Summary and sign-off'!$A$48,'Summary and sign-off'!$A$49)</f>
        <v>Check - there are no hidden rows with data</v>
      </c>
      <c r="D19" s="152" t="str">
        <f>IF('Summary and sign-off'!F58='Summary and sign-off'!F54,'Summary and sign-off'!A51,'Summary and sign-off'!A50)</f>
        <v>Check - each entry provides sufficient information</v>
      </c>
      <c r="E19" s="152"/>
      <c r="F19" s="2"/>
    </row>
    <row r="20" spans="1:6" ht="13" x14ac:dyDescent="0.3">
      <c r="A20" s="18"/>
      <c r="B20" s="17"/>
      <c r="C20" s="17"/>
      <c r="D20" s="17"/>
      <c r="E20" s="17"/>
    </row>
    <row r="21" spans="1:6" ht="13" x14ac:dyDescent="0.3">
      <c r="A21" s="18" t="s">
        <v>68</v>
      </c>
      <c r="B21" s="19"/>
      <c r="C21" s="17"/>
      <c r="D21" s="17"/>
      <c r="E21" s="17"/>
    </row>
    <row r="22" spans="1:6" ht="12.75" customHeight="1" x14ac:dyDescent="0.25">
      <c r="A22" s="20" t="s">
        <v>69</v>
      </c>
      <c r="B22" s="20"/>
      <c r="C22" s="20"/>
      <c r="D22" s="20"/>
      <c r="E22" s="20"/>
    </row>
    <row r="23" spans="1:6" x14ac:dyDescent="0.25">
      <c r="A23" s="20" t="s">
        <v>70</v>
      </c>
      <c r="B23" s="20"/>
      <c r="C23" s="28"/>
      <c r="D23" s="28"/>
      <c r="E23" s="28"/>
    </row>
    <row r="24" spans="1:6" ht="13" x14ac:dyDescent="0.3">
      <c r="A24" s="20" t="s">
        <v>71</v>
      </c>
      <c r="B24" s="19"/>
      <c r="C24" s="17"/>
      <c r="D24" s="17"/>
      <c r="E24" s="17"/>
      <c r="F24" s="17"/>
    </row>
    <row r="25" spans="1:6" x14ac:dyDescent="0.25">
      <c r="A25" s="20" t="s">
        <v>72</v>
      </c>
      <c r="B25" s="20"/>
      <c r="C25" s="28"/>
      <c r="D25" s="28"/>
      <c r="E25" s="28"/>
    </row>
    <row r="26" spans="1:6" ht="12.75" customHeight="1" x14ac:dyDescent="0.25">
      <c r="A26" s="20" t="s">
        <v>73</v>
      </c>
      <c r="B26" s="20"/>
      <c r="C26" s="22"/>
      <c r="D26" s="22"/>
      <c r="E26" s="22"/>
    </row>
    <row r="27" spans="1:6" x14ac:dyDescent="0.25">
      <c r="A27" s="17"/>
      <c r="B27" s="17"/>
      <c r="C27" s="17"/>
      <c r="D27" s="17"/>
      <c r="E27" s="17"/>
    </row>
    <row r="28" spans="1:6" x14ac:dyDescent="0.25"/>
    <row r="29" spans="1:6" x14ac:dyDescent="0.25"/>
    <row r="30" spans="1:6" x14ac:dyDescent="0.25"/>
    <row r="31" spans="1:6" x14ac:dyDescent="0.25"/>
    <row r="32" spans="1:6" x14ac:dyDescent="0.25"/>
    <row r="33" x14ac:dyDescent="0.25"/>
    <row r="34" x14ac:dyDescent="0.25"/>
  </sheetData>
  <sheetProtection formatCells="0" insertRows="0" deleteRows="0"/>
  <mergeCells count="10">
    <mergeCell ref="D19:E19"/>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2 A18" xr:uid="{00000000-0002-0000-01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1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17" xr:uid="{00000000-0002-0000-01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100-000003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100-000004000000}">
          <x14:formula1>
            <xm:f>'Summary and sign-off'!$A$29:$A$30</xm:f>
          </x14:formula1>
          <xm:sqref>B7:E7</xm:sqref>
        </x14:dataValidation>
        <x14:dataValidation type="decimal" operator="greaterThan" allowBlank="1" showInputMessage="1" showErrorMessage="1" error="This cell must contain a dollar figure" xr:uid="{00000000-0002-0000-0100-000005000000}">
          <x14:formula1>
            <xm:f>'Summary and sign-off'!$A$47</xm:f>
          </x14:formula1>
          <xm:sqref>B11:B18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62F4C-8A26-4616-84C6-21B07DBF9FAB}">
  <dimension ref="C1:Q102"/>
  <sheetViews>
    <sheetView workbookViewId="0">
      <selection activeCell="Q102" sqref="Q1:Q102"/>
    </sheetView>
  </sheetViews>
  <sheetFormatPr defaultRowHeight="12.5" x14ac:dyDescent="0.25"/>
  <sheetData>
    <row r="1" spans="3:17" x14ac:dyDescent="0.25">
      <c r="C1" s="103">
        <v>24.72</v>
      </c>
      <c r="F1" s="103">
        <v>137.78</v>
      </c>
      <c r="I1" s="103">
        <v>38.590000000000003</v>
      </c>
      <c r="K1" s="103">
        <v>120.48</v>
      </c>
      <c r="M1" s="103">
        <v>14.6</v>
      </c>
      <c r="O1" s="103">
        <v>121.6</v>
      </c>
      <c r="Q1" s="103">
        <v>122.13</v>
      </c>
    </row>
    <row r="2" spans="3:17" x14ac:dyDescent="0.25">
      <c r="C2" s="103">
        <v>-645.97</v>
      </c>
      <c r="F2" s="103">
        <v>32.880000000000003</v>
      </c>
      <c r="I2" s="103">
        <v>36.01</v>
      </c>
      <c r="K2" s="103">
        <v>326</v>
      </c>
      <c r="M2" s="103">
        <v>14.6</v>
      </c>
      <c r="O2" s="103">
        <v>491.15</v>
      </c>
      <c r="Q2" s="103">
        <v>20.89</v>
      </c>
    </row>
    <row r="3" spans="3:17" x14ac:dyDescent="0.25">
      <c r="C3" s="103">
        <v>50.35</v>
      </c>
      <c r="F3" s="103">
        <v>137.78</v>
      </c>
      <c r="I3" s="103">
        <v>39.24</v>
      </c>
      <c r="K3" s="103">
        <v>224.1</v>
      </c>
      <c r="M3" s="103">
        <v>14.6</v>
      </c>
      <c r="O3" s="103">
        <v>320.14999999999998</v>
      </c>
      <c r="Q3" s="103">
        <v>25.81</v>
      </c>
    </row>
    <row r="4" spans="3:17" x14ac:dyDescent="0.25">
      <c r="C4" s="103">
        <v>69.34</v>
      </c>
      <c r="F4" s="103">
        <v>1.69</v>
      </c>
      <c r="I4" s="103">
        <v>40.85</v>
      </c>
      <c r="K4" s="103">
        <v>394.2</v>
      </c>
      <c r="M4" s="103">
        <v>4.5</v>
      </c>
      <c r="O4" s="103">
        <v>321.10000000000002</v>
      </c>
      <c r="Q4" s="103">
        <v>41.35</v>
      </c>
    </row>
    <row r="5" spans="3:17" x14ac:dyDescent="0.25">
      <c r="C5" s="103">
        <v>76.010000000000005</v>
      </c>
      <c r="F5" s="103">
        <v>113.39</v>
      </c>
      <c r="I5" s="103">
        <v>38.700000000000003</v>
      </c>
      <c r="K5" s="103">
        <v>197.1</v>
      </c>
      <c r="M5" s="103">
        <v>45</v>
      </c>
      <c r="O5" s="103">
        <v>608.95000000000005</v>
      </c>
      <c r="Q5" s="103">
        <v>40.619999999999997</v>
      </c>
    </row>
    <row r="6" spans="3:17" x14ac:dyDescent="0.25">
      <c r="C6" s="103">
        <v>563.34</v>
      </c>
      <c r="F6" s="103">
        <v>19.27</v>
      </c>
      <c r="I6" s="103">
        <v>39.24</v>
      </c>
      <c r="K6" s="103">
        <v>185</v>
      </c>
      <c r="M6" s="103">
        <v>9.5</v>
      </c>
      <c r="Q6" s="103">
        <v>69.73</v>
      </c>
    </row>
    <row r="7" spans="3:17" x14ac:dyDescent="0.25">
      <c r="C7" s="103">
        <v>605.15</v>
      </c>
      <c r="F7" s="103">
        <v>91.37</v>
      </c>
      <c r="I7" s="103">
        <v>39.24</v>
      </c>
      <c r="K7" s="103">
        <v>195</v>
      </c>
      <c r="M7" s="103">
        <v>24.6</v>
      </c>
      <c r="Q7" s="103">
        <v>65.47</v>
      </c>
    </row>
    <row r="8" spans="3:17" x14ac:dyDescent="0.25">
      <c r="C8" s="103">
        <v>344.33</v>
      </c>
      <c r="I8" s="103">
        <v>33</v>
      </c>
      <c r="K8" s="103">
        <v>230</v>
      </c>
      <c r="M8" s="103">
        <v>15</v>
      </c>
      <c r="Q8" s="103">
        <v>61.28</v>
      </c>
    </row>
    <row r="9" spans="3:17" x14ac:dyDescent="0.25">
      <c r="C9" s="103">
        <v>7.75</v>
      </c>
      <c r="I9" s="103">
        <v>29.37</v>
      </c>
      <c r="K9" s="103">
        <v>200</v>
      </c>
      <c r="M9" s="103">
        <v>10</v>
      </c>
      <c r="Q9" s="103">
        <v>84.28</v>
      </c>
    </row>
    <row r="10" spans="3:17" x14ac:dyDescent="0.25">
      <c r="C10" s="103">
        <v>742.89</v>
      </c>
      <c r="I10" s="103">
        <v>39.24</v>
      </c>
      <c r="K10" s="103">
        <v>628</v>
      </c>
      <c r="M10" s="103">
        <v>15.5</v>
      </c>
      <c r="Q10" s="103">
        <v>61.28</v>
      </c>
    </row>
    <row r="11" spans="3:17" x14ac:dyDescent="0.25">
      <c r="C11" s="103">
        <v>546.24</v>
      </c>
      <c r="I11" s="103">
        <v>27.4</v>
      </c>
      <c r="K11" s="103">
        <v>180</v>
      </c>
      <c r="M11" s="103">
        <v>15</v>
      </c>
      <c r="Q11" s="103">
        <v>73.959999999999994</v>
      </c>
    </row>
    <row r="12" spans="3:17" x14ac:dyDescent="0.25">
      <c r="C12" s="103">
        <v>612.74</v>
      </c>
      <c r="I12" s="103">
        <v>42.57</v>
      </c>
      <c r="K12" s="103">
        <v>290</v>
      </c>
      <c r="M12" s="103">
        <v>10.6</v>
      </c>
      <c r="Q12" s="103">
        <v>69.45</v>
      </c>
    </row>
    <row r="13" spans="3:17" x14ac:dyDescent="0.25">
      <c r="C13" s="103">
        <v>685.69</v>
      </c>
      <c r="I13" s="103">
        <v>39.24</v>
      </c>
      <c r="K13" s="103">
        <v>410.63</v>
      </c>
      <c r="M13" s="137">
        <v>69</v>
      </c>
      <c r="Q13" s="103">
        <v>44.88</v>
      </c>
    </row>
    <row r="14" spans="3:17" x14ac:dyDescent="0.25">
      <c r="C14" s="103">
        <v>587.79999999999995</v>
      </c>
      <c r="I14" s="103">
        <v>48.91</v>
      </c>
      <c r="M14" s="103">
        <v>134</v>
      </c>
      <c r="Q14" s="103">
        <v>77.08</v>
      </c>
    </row>
    <row r="15" spans="3:17" x14ac:dyDescent="0.25">
      <c r="C15" s="103">
        <v>207.09</v>
      </c>
      <c r="I15" s="103">
        <v>40.42</v>
      </c>
      <c r="M15" s="103">
        <v>67</v>
      </c>
      <c r="Q15" s="103">
        <v>60.85</v>
      </c>
    </row>
    <row r="16" spans="3:17" x14ac:dyDescent="0.25">
      <c r="C16" s="103">
        <v>485.45</v>
      </c>
      <c r="I16" s="103">
        <v>40.42</v>
      </c>
      <c r="M16" s="103">
        <v>69</v>
      </c>
      <c r="Q16" s="103">
        <v>61.71</v>
      </c>
    </row>
    <row r="17" spans="3:17" x14ac:dyDescent="0.25">
      <c r="C17" s="103">
        <v>742.89</v>
      </c>
      <c r="I17" s="103">
        <v>40.42</v>
      </c>
      <c r="M17" s="103">
        <v>69</v>
      </c>
      <c r="Q17" s="103">
        <v>73.53</v>
      </c>
    </row>
    <row r="18" spans="3:17" x14ac:dyDescent="0.25">
      <c r="C18" s="103">
        <v>171.94</v>
      </c>
      <c r="I18" s="103">
        <v>34.08</v>
      </c>
      <c r="M18" s="103">
        <v>69</v>
      </c>
      <c r="Q18" s="103">
        <v>53.43</v>
      </c>
    </row>
    <row r="19" spans="3:17" x14ac:dyDescent="0.25">
      <c r="C19" s="103">
        <v>535.79999999999995</v>
      </c>
      <c r="I19" s="103">
        <v>39.35</v>
      </c>
      <c r="M19" s="103">
        <v>69</v>
      </c>
      <c r="Q19" s="103">
        <v>64.290000000000006</v>
      </c>
    </row>
    <row r="20" spans="3:17" x14ac:dyDescent="0.25">
      <c r="C20" s="103">
        <v>742.89</v>
      </c>
      <c r="I20" s="103">
        <v>42.14</v>
      </c>
      <c r="M20" s="103">
        <v>69</v>
      </c>
      <c r="Q20" s="103">
        <v>68.37</v>
      </c>
    </row>
    <row r="21" spans="3:17" x14ac:dyDescent="0.25">
      <c r="C21" s="103">
        <v>319.19</v>
      </c>
      <c r="I21" s="103">
        <v>46.87</v>
      </c>
      <c r="M21" s="103">
        <v>69</v>
      </c>
      <c r="Q21" s="103">
        <v>66.87</v>
      </c>
    </row>
    <row r="22" spans="3:17" x14ac:dyDescent="0.25">
      <c r="C22" s="103">
        <v>847.39</v>
      </c>
      <c r="I22" s="103">
        <v>46.87</v>
      </c>
      <c r="M22" s="103">
        <v>69</v>
      </c>
      <c r="Q22" s="103">
        <v>33.35</v>
      </c>
    </row>
    <row r="23" spans="3:17" x14ac:dyDescent="0.25">
      <c r="C23" s="103">
        <v>717.24</v>
      </c>
      <c r="I23" s="103">
        <v>31.93</v>
      </c>
      <c r="M23" s="103">
        <v>69</v>
      </c>
      <c r="Q23" s="103">
        <v>66.87</v>
      </c>
    </row>
    <row r="24" spans="3:17" x14ac:dyDescent="0.25">
      <c r="C24" s="103">
        <v>33.25</v>
      </c>
      <c r="I24" s="103">
        <v>47.3</v>
      </c>
      <c r="M24" s="103">
        <v>69</v>
      </c>
      <c r="Q24" s="103">
        <v>68.37</v>
      </c>
    </row>
    <row r="25" spans="3:17" x14ac:dyDescent="0.25">
      <c r="C25" s="103">
        <v>319.19</v>
      </c>
      <c r="I25" s="103">
        <v>33.33</v>
      </c>
      <c r="M25" s="103">
        <v>69</v>
      </c>
      <c r="Q25" s="103">
        <v>66.010000000000005</v>
      </c>
    </row>
    <row r="26" spans="3:17" x14ac:dyDescent="0.25">
      <c r="C26" s="103">
        <v>682.86</v>
      </c>
      <c r="I26" s="103">
        <v>65.47</v>
      </c>
      <c r="M26" s="103">
        <v>134</v>
      </c>
      <c r="Q26" s="103">
        <v>61.71</v>
      </c>
    </row>
    <row r="27" spans="3:17" x14ac:dyDescent="0.25">
      <c r="C27" s="103">
        <v>350.14</v>
      </c>
      <c r="I27" s="103">
        <v>61.28</v>
      </c>
      <c r="M27" s="103">
        <v>134</v>
      </c>
      <c r="Q27" s="103">
        <v>14.4</v>
      </c>
    </row>
    <row r="28" spans="3:17" x14ac:dyDescent="0.25">
      <c r="C28" s="103">
        <v>640.29999999999995</v>
      </c>
      <c r="I28" s="103">
        <v>84.28</v>
      </c>
      <c r="M28" s="103">
        <v>134</v>
      </c>
      <c r="Q28" s="103">
        <v>37.6</v>
      </c>
    </row>
    <row r="29" spans="3:17" x14ac:dyDescent="0.25">
      <c r="C29" s="103">
        <v>25.63</v>
      </c>
      <c r="I29" s="103">
        <v>61.28</v>
      </c>
      <c r="M29" s="103">
        <v>134</v>
      </c>
      <c r="Q29" s="103">
        <v>35.96</v>
      </c>
    </row>
    <row r="30" spans="3:17" x14ac:dyDescent="0.25">
      <c r="C30" s="103">
        <v>36.11</v>
      </c>
      <c r="I30" s="103">
        <v>73.959999999999994</v>
      </c>
      <c r="M30" s="103">
        <v>134</v>
      </c>
      <c r="Q30" s="103">
        <v>61.71</v>
      </c>
    </row>
    <row r="31" spans="3:17" x14ac:dyDescent="0.25">
      <c r="C31" s="103">
        <v>621.29</v>
      </c>
      <c r="I31" s="103">
        <v>69.45</v>
      </c>
      <c r="M31" s="103">
        <v>134</v>
      </c>
      <c r="Q31" s="103">
        <v>122.77</v>
      </c>
    </row>
    <row r="32" spans="3:17" x14ac:dyDescent="0.25">
      <c r="C32" s="103">
        <v>537.69000000000005</v>
      </c>
      <c r="I32" s="103">
        <v>44.88</v>
      </c>
      <c r="M32" s="103">
        <v>134</v>
      </c>
      <c r="Q32" s="103">
        <v>122.66</v>
      </c>
    </row>
    <row r="33" spans="3:17" x14ac:dyDescent="0.25">
      <c r="C33" s="103">
        <v>742.89</v>
      </c>
      <c r="I33" s="103">
        <v>77.08</v>
      </c>
      <c r="M33" s="103">
        <v>189</v>
      </c>
      <c r="Q33" s="103">
        <v>120.72</v>
      </c>
    </row>
    <row r="34" spans="3:17" x14ac:dyDescent="0.25">
      <c r="C34" s="103">
        <v>104.5</v>
      </c>
      <c r="I34" s="103">
        <v>60.85</v>
      </c>
      <c r="M34" s="103">
        <v>234</v>
      </c>
      <c r="Q34" s="103">
        <v>97.93</v>
      </c>
    </row>
    <row r="35" spans="3:17" x14ac:dyDescent="0.25">
      <c r="C35" s="103">
        <v>931</v>
      </c>
      <c r="I35" s="103">
        <v>61.71</v>
      </c>
      <c r="M35" s="103">
        <v>279</v>
      </c>
      <c r="Q35" s="103">
        <v>121.48</v>
      </c>
    </row>
    <row r="36" spans="3:17" x14ac:dyDescent="0.25">
      <c r="C36" s="103">
        <v>393.84</v>
      </c>
      <c r="I36" s="103">
        <v>73.53</v>
      </c>
      <c r="M36" s="103">
        <v>145</v>
      </c>
      <c r="Q36" s="103">
        <v>117.82</v>
      </c>
    </row>
    <row r="37" spans="3:17" x14ac:dyDescent="0.25">
      <c r="C37" s="103">
        <v>751.97</v>
      </c>
      <c r="I37" s="103">
        <v>53.43</v>
      </c>
      <c r="M37" s="103">
        <v>324</v>
      </c>
      <c r="Q37" s="103">
        <v>79.12</v>
      </c>
    </row>
    <row r="38" spans="3:17" x14ac:dyDescent="0.25">
      <c r="C38" s="103">
        <v>26.33</v>
      </c>
      <c r="I38" s="103">
        <v>64.290000000000006</v>
      </c>
      <c r="M38" s="103">
        <v>324</v>
      </c>
      <c r="Q38" s="103">
        <v>76</v>
      </c>
    </row>
    <row r="39" spans="3:17" x14ac:dyDescent="0.25">
      <c r="C39" s="103">
        <v>524.5</v>
      </c>
      <c r="I39" s="103">
        <v>68.37</v>
      </c>
      <c r="Q39" s="103">
        <v>146.74</v>
      </c>
    </row>
    <row r="40" spans="3:17" x14ac:dyDescent="0.25">
      <c r="C40" s="103">
        <v>836.59</v>
      </c>
      <c r="I40" s="103">
        <v>66.87</v>
      </c>
      <c r="Q40" s="103">
        <v>90.61</v>
      </c>
    </row>
    <row r="41" spans="3:17" x14ac:dyDescent="0.25">
      <c r="C41" s="103">
        <v>524.5</v>
      </c>
      <c r="I41" s="103">
        <v>33.35</v>
      </c>
      <c r="Q41" s="103">
        <v>69.02</v>
      </c>
    </row>
    <row r="42" spans="3:17" x14ac:dyDescent="0.25">
      <c r="C42" s="103">
        <v>144.75</v>
      </c>
      <c r="I42" s="103">
        <v>66.87</v>
      </c>
      <c r="Q42" s="103">
        <v>69.77</v>
      </c>
    </row>
    <row r="43" spans="3:17" x14ac:dyDescent="0.25">
      <c r="C43" s="103">
        <v>669.25</v>
      </c>
      <c r="I43" s="103">
        <v>68.37</v>
      </c>
      <c r="Q43" s="103">
        <v>79.12</v>
      </c>
    </row>
    <row r="44" spans="3:17" x14ac:dyDescent="0.25">
      <c r="C44" s="103">
        <v>689.95</v>
      </c>
      <c r="I44" s="103">
        <v>66.010000000000005</v>
      </c>
      <c r="Q44" s="103">
        <v>74.61</v>
      </c>
    </row>
    <row r="45" spans="3:17" x14ac:dyDescent="0.25">
      <c r="C45" s="103">
        <v>69.540000000000006</v>
      </c>
      <c r="I45" s="103">
        <v>61.71</v>
      </c>
      <c r="Q45" s="103">
        <v>79.12</v>
      </c>
    </row>
    <row r="46" spans="3:17" x14ac:dyDescent="0.25">
      <c r="C46" s="103">
        <v>483.14</v>
      </c>
      <c r="I46" s="103">
        <v>14.4</v>
      </c>
      <c r="Q46" s="103">
        <v>70.63</v>
      </c>
    </row>
    <row r="47" spans="3:17" x14ac:dyDescent="0.25">
      <c r="C47" s="103">
        <v>254.73</v>
      </c>
      <c r="I47" s="103">
        <v>37.6</v>
      </c>
      <c r="Q47" s="103">
        <v>68.69</v>
      </c>
    </row>
    <row r="48" spans="3:17" x14ac:dyDescent="0.25">
      <c r="C48" s="103">
        <v>689.95</v>
      </c>
      <c r="I48" s="103">
        <v>35.96</v>
      </c>
      <c r="Q48" s="103">
        <v>29.48</v>
      </c>
    </row>
    <row r="49" spans="3:17" x14ac:dyDescent="0.25">
      <c r="C49" s="103">
        <v>599.70000000000005</v>
      </c>
      <c r="I49" s="103">
        <v>61.71</v>
      </c>
      <c r="Q49" s="103">
        <v>71.489999999999995</v>
      </c>
    </row>
    <row r="50" spans="3:17" x14ac:dyDescent="0.25">
      <c r="C50" s="103">
        <v>539.52</v>
      </c>
      <c r="I50" s="103">
        <v>122.77</v>
      </c>
      <c r="Q50" s="103">
        <v>65.58</v>
      </c>
    </row>
    <row r="51" spans="3:17" x14ac:dyDescent="0.25">
      <c r="C51" s="121">
        <v>586.53</v>
      </c>
      <c r="I51" s="103">
        <v>122.66</v>
      </c>
      <c r="Q51" s="103">
        <v>38.700000000000003</v>
      </c>
    </row>
    <row r="52" spans="3:17" x14ac:dyDescent="0.25">
      <c r="C52" s="121">
        <v>83.66</v>
      </c>
      <c r="I52" s="103">
        <v>120.72</v>
      </c>
      <c r="Q52" s="103">
        <v>70.2</v>
      </c>
    </row>
    <row r="53" spans="3:17" x14ac:dyDescent="0.25">
      <c r="C53" s="121">
        <v>26.33</v>
      </c>
      <c r="I53" s="103">
        <v>97.93</v>
      </c>
      <c r="Q53" s="103">
        <v>72.239999999999995</v>
      </c>
    </row>
    <row r="54" spans="3:17" x14ac:dyDescent="0.25">
      <c r="C54" s="121">
        <v>177.64</v>
      </c>
      <c r="I54" s="103">
        <v>121.48</v>
      </c>
      <c r="Q54" s="103">
        <v>63.53</v>
      </c>
    </row>
    <row r="55" spans="3:17" x14ac:dyDescent="0.25">
      <c r="I55" s="103">
        <v>117.82</v>
      </c>
      <c r="Q55" s="103">
        <v>72.239999999999995</v>
      </c>
    </row>
    <row r="56" spans="3:17" x14ac:dyDescent="0.25">
      <c r="I56" s="103">
        <v>79.12</v>
      </c>
      <c r="Q56" s="103">
        <v>72.78</v>
      </c>
    </row>
    <row r="57" spans="3:17" x14ac:dyDescent="0.25">
      <c r="I57" s="103">
        <v>76</v>
      </c>
      <c r="Q57" s="103">
        <v>78.37</v>
      </c>
    </row>
    <row r="58" spans="3:17" x14ac:dyDescent="0.25">
      <c r="I58" s="103">
        <v>146.74</v>
      </c>
      <c r="Q58" s="103">
        <v>78.37</v>
      </c>
    </row>
    <row r="59" spans="3:17" x14ac:dyDescent="0.25">
      <c r="I59" s="103">
        <v>90.61</v>
      </c>
      <c r="Q59" s="103">
        <v>155.02000000000001</v>
      </c>
    </row>
    <row r="60" spans="3:17" x14ac:dyDescent="0.25">
      <c r="I60" s="103">
        <v>69.02</v>
      </c>
      <c r="Q60" s="103">
        <v>119.97</v>
      </c>
    </row>
    <row r="61" spans="3:17" x14ac:dyDescent="0.25">
      <c r="I61" s="103">
        <v>69.77</v>
      </c>
      <c r="Q61" s="103">
        <v>122.66</v>
      </c>
    </row>
    <row r="62" spans="3:17" x14ac:dyDescent="0.25">
      <c r="I62" s="103">
        <v>79.12</v>
      </c>
      <c r="Q62" s="103">
        <v>94.17</v>
      </c>
    </row>
    <row r="63" spans="3:17" x14ac:dyDescent="0.25">
      <c r="I63" s="103">
        <v>74.61</v>
      </c>
      <c r="Q63" s="103">
        <v>104.61</v>
      </c>
    </row>
    <row r="64" spans="3:17" x14ac:dyDescent="0.25">
      <c r="I64" s="103">
        <v>79.12</v>
      </c>
      <c r="Q64" s="103">
        <v>78.8</v>
      </c>
    </row>
    <row r="65" spans="9:17" x14ac:dyDescent="0.25">
      <c r="I65" s="103">
        <v>70.63</v>
      </c>
      <c r="Q65" s="103">
        <v>14.63</v>
      </c>
    </row>
    <row r="66" spans="9:17" x14ac:dyDescent="0.25">
      <c r="I66" s="103">
        <v>68.69</v>
      </c>
      <c r="Q66" s="103">
        <v>21.07</v>
      </c>
    </row>
    <row r="67" spans="9:17" x14ac:dyDescent="0.25">
      <c r="I67" s="103">
        <v>29.48</v>
      </c>
      <c r="Q67" s="103">
        <v>18.2</v>
      </c>
    </row>
    <row r="68" spans="9:17" x14ac:dyDescent="0.25">
      <c r="I68" s="103">
        <v>71.489999999999995</v>
      </c>
      <c r="Q68" s="103">
        <v>31.05</v>
      </c>
    </row>
    <row r="69" spans="9:17" x14ac:dyDescent="0.25">
      <c r="I69" s="103">
        <v>65.58</v>
      </c>
      <c r="Q69" s="103">
        <v>16.77</v>
      </c>
    </row>
    <row r="70" spans="9:17" x14ac:dyDescent="0.25">
      <c r="I70" s="103">
        <v>38.700000000000003</v>
      </c>
      <c r="Q70" s="103">
        <v>14.7</v>
      </c>
    </row>
    <row r="71" spans="9:17" x14ac:dyDescent="0.25">
      <c r="I71" s="103">
        <v>70.2</v>
      </c>
      <c r="Q71" s="103">
        <v>16.579999999999998</v>
      </c>
    </row>
    <row r="72" spans="9:17" x14ac:dyDescent="0.25">
      <c r="I72" s="103">
        <v>72.239999999999995</v>
      </c>
      <c r="Q72" s="103">
        <v>7.22</v>
      </c>
    </row>
    <row r="73" spans="9:17" x14ac:dyDescent="0.25">
      <c r="I73" s="103">
        <v>63.53</v>
      </c>
      <c r="Q73" s="103">
        <v>11.03</v>
      </c>
    </row>
    <row r="74" spans="9:17" x14ac:dyDescent="0.25">
      <c r="I74" s="103">
        <v>72.239999999999995</v>
      </c>
      <c r="Q74" s="103">
        <v>14.07</v>
      </c>
    </row>
    <row r="75" spans="9:17" x14ac:dyDescent="0.25">
      <c r="I75" s="103">
        <v>72.78</v>
      </c>
      <c r="Q75" s="103">
        <v>15.95</v>
      </c>
    </row>
    <row r="76" spans="9:17" x14ac:dyDescent="0.25">
      <c r="I76" s="103">
        <v>78.37</v>
      </c>
      <c r="Q76" s="103">
        <v>14.75</v>
      </c>
    </row>
    <row r="77" spans="9:17" x14ac:dyDescent="0.25">
      <c r="I77" s="103">
        <v>78.37</v>
      </c>
      <c r="Q77" s="103">
        <v>18.79</v>
      </c>
    </row>
    <row r="78" spans="9:17" x14ac:dyDescent="0.25">
      <c r="I78" s="103">
        <v>155.02000000000001</v>
      </c>
      <c r="Q78" s="103">
        <v>38.590000000000003</v>
      </c>
    </row>
    <row r="79" spans="9:17" x14ac:dyDescent="0.25">
      <c r="I79" s="103">
        <v>119.97</v>
      </c>
      <c r="Q79" s="103">
        <v>36.01</v>
      </c>
    </row>
    <row r="80" spans="9:17" x14ac:dyDescent="0.25">
      <c r="I80" s="103">
        <v>122.66</v>
      </c>
      <c r="Q80" s="103">
        <v>39.24</v>
      </c>
    </row>
    <row r="81" spans="9:17" x14ac:dyDescent="0.25">
      <c r="I81" s="103">
        <v>94.17</v>
      </c>
      <c r="Q81" s="103">
        <v>40.85</v>
      </c>
    </row>
    <row r="82" spans="9:17" x14ac:dyDescent="0.25">
      <c r="I82" s="103">
        <v>104.61</v>
      </c>
      <c r="Q82" s="103">
        <v>38.700000000000003</v>
      </c>
    </row>
    <row r="83" spans="9:17" x14ac:dyDescent="0.25">
      <c r="I83" s="103">
        <v>78.8</v>
      </c>
      <c r="Q83" s="103">
        <v>39.24</v>
      </c>
    </row>
    <row r="84" spans="9:17" x14ac:dyDescent="0.25">
      <c r="I84" s="103">
        <v>122.13</v>
      </c>
      <c r="Q84" s="103">
        <v>39.24</v>
      </c>
    </row>
    <row r="85" spans="9:17" x14ac:dyDescent="0.25">
      <c r="Q85" s="103">
        <v>33</v>
      </c>
    </row>
    <row r="86" spans="9:17" x14ac:dyDescent="0.25">
      <c r="Q86" s="103">
        <v>29.37</v>
      </c>
    </row>
    <row r="87" spans="9:17" x14ac:dyDescent="0.25">
      <c r="Q87" s="103">
        <v>39.24</v>
      </c>
    </row>
    <row r="88" spans="9:17" x14ac:dyDescent="0.25">
      <c r="Q88" s="103">
        <v>27.4</v>
      </c>
    </row>
    <row r="89" spans="9:17" x14ac:dyDescent="0.25">
      <c r="Q89" s="103">
        <v>42.57</v>
      </c>
    </row>
    <row r="90" spans="9:17" x14ac:dyDescent="0.25">
      <c r="Q90" s="103">
        <v>39.24</v>
      </c>
    </row>
    <row r="91" spans="9:17" x14ac:dyDescent="0.25">
      <c r="Q91" s="103">
        <v>48.91</v>
      </c>
    </row>
    <row r="92" spans="9:17" x14ac:dyDescent="0.25">
      <c r="Q92" s="103">
        <v>40.42</v>
      </c>
    </row>
    <row r="93" spans="9:17" x14ac:dyDescent="0.25">
      <c r="Q93" s="103">
        <v>40.42</v>
      </c>
    </row>
    <row r="94" spans="9:17" x14ac:dyDescent="0.25">
      <c r="Q94" s="103">
        <v>40.42</v>
      </c>
    </row>
    <row r="95" spans="9:17" x14ac:dyDescent="0.25">
      <c r="Q95" s="103">
        <v>34.08</v>
      </c>
    </row>
    <row r="96" spans="9:17" x14ac:dyDescent="0.25">
      <c r="Q96" s="103">
        <v>39.35</v>
      </c>
    </row>
    <row r="97" spans="17:17" x14ac:dyDescent="0.25">
      <c r="Q97" s="103">
        <v>42.14</v>
      </c>
    </row>
    <row r="98" spans="17:17" x14ac:dyDescent="0.25">
      <c r="Q98" s="103">
        <v>46.87</v>
      </c>
    </row>
    <row r="99" spans="17:17" x14ac:dyDescent="0.25">
      <c r="Q99" s="103">
        <v>46.87</v>
      </c>
    </row>
    <row r="100" spans="17:17" x14ac:dyDescent="0.25">
      <c r="Q100" s="103">
        <v>31.93</v>
      </c>
    </row>
    <row r="101" spans="17:17" x14ac:dyDescent="0.25">
      <c r="Q101" s="103">
        <v>47.3</v>
      </c>
    </row>
    <row r="102" spans="17:17" x14ac:dyDescent="0.25">
      <c r="Q102" s="103">
        <v>33.33</v>
      </c>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decimal" operator="greaterThan" allowBlank="1" showInputMessage="1" showErrorMessage="1" error="This cell must contain a dollar figure" xr:uid="{00000000-0002-0000-0900-000000000000}">
          <x14:formula1>
            <xm:f>'Summary and sign-off'!$A$47</xm:f>
          </x14:formula1>
          <xm:sqref>C1:C54 F1:F7 I1:I84 K1:K13 M1:M38 O1:O5 Q1:Q102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otes xmlns="e263315d-f96b-4633-96e0-8d710b3f153b" xsi:nil="true"/>
    <lcf76f155ced4ddcb4097134ff3c332f xmlns="e263315d-f96b-4633-96e0-8d710b3f153b">
      <Terms xmlns="http://schemas.microsoft.com/office/infopath/2007/PartnerControls"/>
    </lcf76f155ced4ddcb4097134ff3c332f>
    <FileNumber xmlns="e263315d-f96b-4633-96e0-8d710b3f153b" xsi:nil="true"/>
    <TaxCatchAll xmlns="b915d5e9-8d14-4e4a-a2cf-2ec7ba091c1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FB3F4C58DD1BC45AD00744FFFCAFCCD" ma:contentTypeVersion="15" ma:contentTypeDescription="Create a new document." ma:contentTypeScope="" ma:versionID="04d95167c13b269c72086defb33e5b75">
  <xsd:schema xmlns:xsd="http://www.w3.org/2001/XMLSchema" xmlns:xs="http://www.w3.org/2001/XMLSchema" xmlns:p="http://schemas.microsoft.com/office/2006/metadata/properties" xmlns:ns2="e263315d-f96b-4633-96e0-8d710b3f153b" xmlns:ns3="b915d5e9-8d14-4e4a-a2cf-2ec7ba091c16" targetNamespace="http://schemas.microsoft.com/office/2006/metadata/properties" ma:root="true" ma:fieldsID="e3ad5f1044cbcfbe97ad35777a1e5ac1" ns2:_="" ns3:_="">
    <xsd:import namespace="e263315d-f96b-4633-96e0-8d710b3f153b"/>
    <xsd:import namespace="b915d5e9-8d14-4e4a-a2cf-2ec7ba091c1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Notes" minOccurs="0"/>
                <xsd:element ref="ns2:FileNumbe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63315d-f96b-4633-96e0-8d710b3f15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4426d61-1fe1-415a-84fe-b1ad077333e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Notes" ma:index="20" nillable="true" ma:displayName="Notes" ma:format="Dropdown" ma:internalName="Notes">
      <xsd:simpleType>
        <xsd:restriction base="dms:Text">
          <xsd:maxLength value="255"/>
        </xsd:restriction>
      </xsd:simpleType>
    </xsd:element>
    <xsd:element name="FileNumber" ma:index="21" nillable="true" ma:displayName="File Number" ma:format="Dropdown" ma:internalName="FileNumber" ma:percentage="FALSE">
      <xsd:simpleType>
        <xsd:restriction base="dms:Number"/>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915d5e9-8d14-4e4a-a2cf-2ec7ba091c1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a27140e-f57d-4d46-8756-f788c1b24446}" ma:internalName="TaxCatchAll" ma:showField="CatchAllData" ma:web="b915d5e9-8d14-4e4a-a2cf-2ec7ba091c1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79D7F4-D0D7-4BCB-BBEA-E7C37A64913E}">
  <ds:schemaRefs>
    <ds:schemaRef ds:uri="http://www.w3.org/XML/1998/namespace"/>
    <ds:schemaRef ds:uri="http://purl.org/dc/elements/1.1/"/>
    <ds:schemaRef ds:uri="http://schemas.microsoft.com/office/infopath/2007/PartnerControls"/>
    <ds:schemaRef ds:uri="http://purl.org/dc/dcmitype/"/>
    <ds:schemaRef ds:uri="b915d5e9-8d14-4e4a-a2cf-2ec7ba091c16"/>
    <ds:schemaRef ds:uri="http://schemas.microsoft.com/office/2006/documentManagement/types"/>
    <ds:schemaRef ds:uri="http://schemas.microsoft.com/office/2006/metadata/properties"/>
    <ds:schemaRef ds:uri="http://schemas.openxmlformats.org/package/2006/metadata/core-properties"/>
    <ds:schemaRef ds:uri="e263315d-f96b-4633-96e0-8d710b3f153b"/>
    <ds:schemaRef ds:uri="http://purl.org/dc/terms/"/>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34483491-0D13-4063-A681-D18FA9DB48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63315d-f96b-4633-96e0-8d710b3f153b"/>
    <ds:schemaRef ds:uri="b915d5e9-8d14-4e4a-a2cf-2ec7ba091c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Summary and sign-off</vt:lpstr>
      <vt:lpstr>All other expenses</vt:lpstr>
      <vt:lpstr>Travel</vt:lpstr>
      <vt:lpstr>Gifts and benefits</vt:lpstr>
      <vt:lpstr>Guidance for agencies</vt:lpstr>
      <vt:lpstr>Hospitality</vt:lpstr>
      <vt:lpstr>Sheet1</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Monique Lepine</cp:lastModifiedBy>
  <cp:revision/>
  <cp:lastPrinted>2025-07-29T01:29:20Z</cp:lastPrinted>
  <dcterms:created xsi:type="dcterms:W3CDTF">2010-10-17T20:59:02Z</dcterms:created>
  <dcterms:modified xsi:type="dcterms:W3CDTF">2025-07-29T01:41:51Z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0x0101009FB3F4C58DD1BC45AD00744FFFCAFCCD</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SV_QUERY_LIST_4F35BF76-6C0D-4D9B-82B2-816C12CF3733">
    <vt:lpwstr>empty_477D106A-C0D6-4607-AEBD-E2C9D60EA279</vt:lpwstr>
  </property>
  <property fmtid="{D5CDD505-2E9C-101B-9397-08002B2CF9AE}" pid="12" name="SV_HIDDEN_GRID_QUERY_LIST_4F35BF76-6C0D-4D9B-82B2-816C12CF3733">
    <vt:lpwstr>empty_477D106A-C0D6-4607-AEBD-E2C9D60EA279</vt:lpwstr>
  </property>
  <property fmtid="{D5CDD505-2E9C-101B-9397-08002B2CF9AE}" pid="13" name="MediaServiceImageTags">
    <vt:lpwstr/>
  </property>
</Properties>
</file>